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94"/>
  </bookViews>
  <sheets>
    <sheet name="Осн. фін. пок." sheetId="14" r:id="rId1"/>
    <sheet name="І. Інф. до звіт." sheetId="2" r:id="rId2"/>
    <sheet name="ІІ. Розр. з бюджетом" sheetId="19" r:id="rId3"/>
    <sheet name="ІІІ. Рух грош. коштів" sheetId="18" r:id="rId4"/>
    <sheet name="IV кап.інв. V кред." sheetId="3" r:id="rId5"/>
    <sheet name="VI-VII джер.кап.інв.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#N/A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4">#N/A</definedName>
    <definedName name="_xlnm.Print_Area" localSheetId="5">#N/A</definedName>
    <definedName name="_xlnm.Print_Area" localSheetId="1">#N/A</definedName>
    <definedName name="_xlnm.Print_Area" localSheetId="0">'Осн. фін. пок.'!$A$1:$I$110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<sst xmlns="http://schemas.openxmlformats.org/spreadsheetml/2006/main" count="899" uniqueCount="432">
  <si>
    <t>Код</t>
  </si>
  <si>
    <t>Внесені зміни до затвердженного фінансового плану (дата)</t>
  </si>
  <si>
    <t xml:space="preserve">Підприємство  </t>
  </si>
  <si>
    <t>Комунальне підприємство "Міськсвітло" Кропивницької міської ради</t>
  </si>
  <si>
    <t xml:space="preserve">за ЄДРПОУ </t>
  </si>
  <si>
    <t>03347135</t>
  </si>
  <si>
    <t xml:space="preserve">зміни  з </t>
  </si>
  <si>
    <t xml:space="preserve">Організаційно-правова форма </t>
  </si>
  <si>
    <t>Комунальне підприємство</t>
  </si>
  <si>
    <t>за КОПФГ</t>
  </si>
  <si>
    <r>
      <rPr>
        <sz val="14"/>
        <rFont val="Times New Roman"/>
        <charset val="204"/>
      </rPr>
      <t xml:space="preserve">Суб'єкт управління </t>
    </r>
    <r>
      <rPr>
        <b/>
        <i/>
        <sz val="14"/>
        <rFont val="Times New Roman"/>
        <charset val="204"/>
      </rPr>
      <t xml:space="preserve"> </t>
    </r>
  </si>
  <si>
    <t>за СПОДУ</t>
  </si>
  <si>
    <t xml:space="preserve">Вид економічної діяльності    </t>
  </si>
  <si>
    <t>Розподілення електроенергії</t>
  </si>
  <si>
    <t xml:space="preserve">за  КВЕД  </t>
  </si>
  <si>
    <t>35.13</t>
  </si>
  <si>
    <t xml:space="preserve">Галузь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</si>
  <si>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</si>
  <si>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</si>
  <si>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</si>
  <si>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</si>
  <si>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>вул. Юрія Бутусова, 20, м. Кропивницький, 25030</t>
  </si>
  <si>
    <t xml:space="preserve">Телефон </t>
  </si>
  <si>
    <t>066-724-44-28</t>
  </si>
  <si>
    <t>Стандарти звітності П(с)БОУ</t>
  </si>
  <si>
    <t>Х</t>
  </si>
  <si>
    <t xml:space="preserve">Прізвище та власне ім'я керівника  </t>
  </si>
  <si>
    <t>ТОТОК Дмитро</t>
  </si>
  <si>
    <t>Стандарти звітності МСФЗ</t>
  </si>
  <si>
    <t>ЗВІТ</t>
  </si>
  <si>
    <t xml:space="preserve">про виконання фінансового плану </t>
  </si>
  <si>
    <t>за  ІІІ квартал 2024 року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</si>
  <si>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</si>
  <si>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</si>
  <si>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</si>
  <si>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</si>
  <si>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ІІІ квартал 2024 рік</t>
  </si>
  <si>
    <t>за 9 місяців 2023 рік</t>
  </si>
  <si>
    <t>за 9 місяців 2024 рік</t>
  </si>
  <si>
    <t>план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</si>
  <si>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</si>
  <si>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</si>
  <si>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</si>
  <si>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</si>
  <si>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</si>
  <si>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</si>
  <si>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</si>
  <si>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</si>
  <si>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</si>
  <si>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</si>
  <si>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</si>
  <si>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</si>
  <si>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</si>
  <si>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</si>
  <si>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</si>
  <si>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</si>
  <si>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</si>
  <si>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інвестиції, усього, у тому числі:</t>
  </si>
  <si>
    <t>ІV. Коефіцієнтний аналіз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</si>
  <si>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</si>
  <si>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x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</si>
  <si>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</si>
  <si>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</si>
  <si>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</si>
  <si>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</si>
  <si>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</si>
  <si>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</si>
  <si>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</si>
  <si>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</si>
  <si>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</si>
  <si>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</si>
  <si>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</si>
  <si>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</si>
  <si>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</si>
  <si>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</si>
  <si>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</si>
  <si>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</si>
  <si>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</si>
  <si>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</si>
  <si>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</si>
  <si>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</si>
  <si>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</si>
  <si>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</si>
  <si>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</si>
  <si>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</si>
  <si>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</si>
  <si>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</si>
  <si>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</si>
  <si>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</si>
  <si>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</si>
  <si>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</si>
  <si>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</si>
  <si>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</si>
  <si>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</si>
  <si>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</si>
  <si>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</si>
  <si>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</si>
  <si>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</si>
  <si>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</si>
  <si>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</si>
  <si>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</si>
  <si>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</si>
  <si>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</si>
  <si>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</si>
  <si>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</si>
  <si>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</si>
  <si>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</si>
  <si>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</si>
  <si>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</si>
  <si>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</si>
  <si>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</si>
  <si>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</si>
  <si>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</si>
  <si>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</si>
  <si>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</si>
  <si>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</si>
  <si>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</si>
  <si>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</si>
  <si>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</si>
  <si>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</si>
  <si>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</si>
  <si>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</si>
  <si>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</si>
  <si>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</si>
  <si>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</si>
  <si>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</si>
  <si>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</si>
  <si>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</si>
  <si>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</si>
  <si>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</si>
  <si>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</si>
  <si>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</si>
  <si>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</si>
  <si>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</si>
  <si>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</si>
  <si>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</si>
  <si>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</si>
  <si>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Директор</t>
  </si>
  <si>
    <t>_____________________________</t>
  </si>
  <si>
    <t>Дмитро ТОТОК</t>
  </si>
  <si>
    <t>(підпис)</t>
  </si>
  <si>
    <t>І. Інформація до фінансового плану</t>
  </si>
  <si>
    <t>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</si>
  <si>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</si>
  <si>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</si>
  <si>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</si>
  <si>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фінансового плану)</t>
  </si>
  <si>
    <t>Найменування видів діяльності за КВЕД</t>
  </si>
  <si>
    <t>План ІІІ квартал</t>
  </si>
  <si>
    <t>Факт ІІІ квартал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</si>
  <si>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</si>
  <si>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</si>
  <si>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</si>
  <si>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</si>
  <si>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</si>
  <si>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</si>
  <si>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</si>
  <si>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</si>
  <si>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35.13 Розподілення електроенергії (основний)</t>
  </si>
  <si>
    <t>43.21 Електромонтажні роботи</t>
  </si>
  <si>
    <t>33.14 Ремонт і технічне обслуговування електричного устатковання</t>
  </si>
  <si>
    <t>42.11 Будівництво доріг та автострад</t>
  </si>
  <si>
    <t>71.11 Діяльністьу сфері архітектури</t>
  </si>
  <si>
    <t>49.41 Вантажний автомобільний транспорт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</si>
  <si>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</si>
  <si>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</si>
  <si>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</si>
  <si>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</si>
  <si>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(ІІІ квартал 2024 рік)</t>
  </si>
  <si>
    <t xml:space="preserve">план 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</si>
  <si>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</si>
  <si>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</si>
  <si>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</si>
  <si>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 xml:space="preserve">Зменш.за рах. електромонт. робіт ін. орг., зменш.транз.ел.ен., непровед.тенд.закуп. </t>
  </si>
  <si>
    <t>Витрати на сировину та основні матеріали</t>
  </si>
  <si>
    <t>Зменш.в рез.непровед.тенд.зак.,відсутність мат.ресурсів</t>
  </si>
  <si>
    <t xml:space="preserve">Витрати на паливо </t>
  </si>
  <si>
    <t>Збільш.в рез.сезон.робіт з нан.розмітки</t>
  </si>
  <si>
    <t>Витрати на електроенергію</t>
  </si>
  <si>
    <t>Зменш.витр.ел.ен.в рез.економ.графіку</t>
  </si>
  <si>
    <t>Економія ФОП за рах. мобіліз. працівн, вільних вакансій, перебування у відп.за власн.рах.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</si>
  <si>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</si>
  <si>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</si>
  <si>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(    )</t>
  </si>
  <si>
    <t>Амортизація основних засобів і нематеріальних активів</t>
  </si>
  <si>
    <t>Рентна плата (розшифрувати)</t>
  </si>
  <si>
    <t>Інші витрати (моніторинг, страх, дисп.обл.,ремонт трансп., навч. та ін.)</t>
  </si>
  <si>
    <t>Збіл.за рахунок оплати послуг підрядникам по розмітці</t>
  </si>
  <si>
    <t>Валовий прибуток (збиток)</t>
  </si>
  <si>
    <t>Адміністративні витрати, у тому числі:</t>
  </si>
  <si>
    <t>Збільш.за рахунок збільш.ФОП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</si>
  <si>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</si>
  <si>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</si>
  <si>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</si>
  <si>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</si>
  <si>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</si>
  <si>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</si>
  <si>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</si>
  <si>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</si>
  <si>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Збільш. ФОП за рах. збільш.мін.гарантій опл.праці, розшир.зону, мат.доп.оздоровчі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</si>
  <si>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</si>
  <si>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</si>
  <si>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</si>
  <si>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</si>
  <si>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</si>
  <si>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</si>
  <si>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Комп.діагностика, заправка картриджів</t>
  </si>
  <si>
    <t>консультаційні та інформаційні послуги</t>
  </si>
  <si>
    <t>Обслуг. 1С, АВК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</si>
  <si>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</si>
  <si>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</si>
  <si>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</si>
  <si>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</si>
  <si>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</si>
  <si>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</si>
  <si>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</si>
  <si>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(поштові витр., банк,канц.тов., ел.ен.)</t>
  </si>
  <si>
    <t>Зменш.за рах.споживання ел.ен.на адмініст.будівлю, відкл.ел.ен.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</si>
  <si>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</si>
  <si>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</si>
  <si>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</si>
  <si>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</si>
  <si>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</si>
  <si>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</si>
  <si>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</si>
  <si>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</si>
  <si>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</si>
  <si>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(металобрухт, оприбутк.демонт.матеріалів)</t>
  </si>
  <si>
    <t>Металобрухт, оприбуткування демонтованих матеріалів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</si>
  <si>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</si>
  <si>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</si>
  <si>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</si>
  <si>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</si>
  <si>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</si>
  <si>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(лікарняні с/с, пеня, металобрухт)</t>
  </si>
  <si>
    <t>Лікарняні с/с, утилізація, металобрухт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</si>
  <si>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</si>
  <si>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</si>
  <si>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</si>
  <si>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</si>
  <si>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</si>
  <si>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</si>
  <si>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(безоплатно одержані осн.засоби)</t>
  </si>
  <si>
    <t>Передані об'єкти на баланс підприємства</t>
  </si>
  <si>
    <t>Інші витрати, усього, у тому числі:</t>
  </si>
  <si>
    <t>інші витрати (списання основних засобів)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</si>
  <si>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</si>
  <si>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</si>
  <si>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</si>
  <si>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</si>
  <si>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</si>
  <si>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</si>
  <si>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</si>
  <si>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</si>
  <si>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</si>
  <si>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</si>
  <si>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</si>
  <si>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</si>
  <si>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</si>
  <si>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</si>
  <si>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</si>
  <si>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</si>
  <si>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</si>
  <si>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</si>
  <si>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</si>
  <si>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</si>
  <si>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</si>
  <si>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</si>
  <si>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</si>
  <si>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</si>
  <si>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Включають витрати ел.ен на освітлення міста</t>
  </si>
  <si>
    <t>__________________________</t>
  </si>
  <si>
    <t xml:space="preserve">                   (підпис)</t>
  </si>
  <si>
    <t>IІ. Розрахунки з бюджетом</t>
  </si>
  <si>
    <t>Звітний період (за ІІІ квартал 2024 рік)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</si>
  <si>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</si>
  <si>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</si>
  <si>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</si>
  <si>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</si>
  <si>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</si>
  <si>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</si>
  <si>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</si>
  <si>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</si>
  <si>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</si>
  <si>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 (внесення залишка КП "СМЕО" нерозподіл.приб.)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</si>
  <si>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</si>
  <si>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</si>
  <si>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</si>
  <si>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</si>
  <si>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</si>
  <si>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</si>
  <si>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</si>
  <si>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</si>
  <si>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</si>
  <si>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</si>
  <si>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</si>
  <si>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</si>
  <si>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</si>
  <si>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</si>
  <si>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(воєн.збір)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</si>
  <si>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</si>
  <si>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</si>
  <si>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</si>
  <si>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 та збори (розшифрувати)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</si>
  <si>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</si>
  <si>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</si>
  <si>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</si>
  <si>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</si>
  <si>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</si>
  <si>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</si>
  <si>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</si>
  <si>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</si>
  <si>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</si>
  <si>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</si>
  <si>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</si>
  <si>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</si>
  <si>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</si>
  <si>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</si>
  <si>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</si>
  <si>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</si>
  <si>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</si>
  <si>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</si>
  <si>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</si>
  <si>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</si>
  <si>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</si>
  <si>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</si>
  <si>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</si>
  <si>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</si>
  <si>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>Інші надходження (лікарняні с/с, штрафи,пені)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</si>
  <si>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</si>
  <si>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</si>
  <si>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</si>
  <si>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</si>
  <si>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</si>
  <si>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</si>
  <si>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</si>
  <si>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</si>
  <si>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</si>
  <si>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</si>
  <si>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(профс.внески, війс.збір, зем.податок)</t>
  </si>
  <si>
    <t>Повернення коштів до бюджету</t>
  </si>
  <si>
    <t>Інші витрачання (послуги банку, авансові звіти)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</si>
  <si>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</si>
  <si>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</si>
  <si>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</si>
  <si>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</si>
  <si>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</si>
  <si>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</si>
  <si>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</si>
  <si>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</si>
  <si>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</si>
  <si>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 xml:space="preserve">Інші надходження (розшифрувати) 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</si>
  <si>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</si>
  <si>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</si>
  <si>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</si>
  <si>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</si>
  <si>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 </t>
  </si>
  <si>
    <t xml:space="preserve">капітальне будівництво (розшифрувати) </t>
  </si>
  <si>
    <t xml:space="preserve">придбання (створення) нематеріальних активів (клавіатури, драбина, моніт.) 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</si>
  <si>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</si>
  <si>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</si>
  <si>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</si>
  <si>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</si>
  <si>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</si>
  <si>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</si>
  <si>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</si>
  <si>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</si>
  <si>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</si>
  <si>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</si>
  <si>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</si>
  <si>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</si>
  <si>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</si>
  <si>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</si>
  <si>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</si>
  <si>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</si>
  <si>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</si>
  <si>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</si>
  <si>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</si>
  <si>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IV. Капітальні інвестиції 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</si>
  <si>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</si>
  <si>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</si>
  <si>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</si>
  <si>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</si>
  <si>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</si>
  <si>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</si>
  <si>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</si>
  <si>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</si>
  <si>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</si>
  <si>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</si>
  <si>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</si>
  <si>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</si>
  <si>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</si>
  <si>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</si>
  <si>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</si>
  <si>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</si>
  <si>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</si>
  <si>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</si>
  <si>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</si>
  <si>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</si>
  <si>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</si>
  <si>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</si>
  <si>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</si>
  <si>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</si>
  <si>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</si>
  <si>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</si>
  <si>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</si>
  <si>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</si>
  <si>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</si>
  <si>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</si>
  <si>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</si>
  <si>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</si>
  <si>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</si>
  <si>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</si>
  <si>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</si>
  <si>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</si>
  <si>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</si>
  <si>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</si>
  <si>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</si>
  <si>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</si>
  <si>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</si>
  <si>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</si>
  <si>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</si>
  <si>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Звітний період (рік)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</si>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</sst>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г_р_н_._-;\-* #,##0.00\ _г_р_н_._-;_-* &quot;-&quot;??\ _г_р_н_._-;_-@_-"/>
    <numFmt numFmtId="179" formatCode="###\ ##0.000"/>
    <numFmt numFmtId="180" formatCode="_-* #,##0.00_₴_-;\-* #,##0.00_₴_-;_-* &quot;-&quot;??_₴_-;_-@_-"/>
    <numFmt numFmtId="181" formatCode="#,##0.00&quot;р.&quot;;\-#,##0.00&quot;р.&quot;"/>
    <numFmt numFmtId="182" formatCode="#,##0.0_ ;[Red]\-#,##0.0\ "/>
    <numFmt numFmtId="183" formatCode="_-* #,##0.00_р_._-;\-* #,##0.00_р_._-;_-* &quot;-&quot;??_р_._-;_-@_-"/>
    <numFmt numFmtId="184" formatCode="#,##0&quot;р.&quot;;[Red]\-#,##0&quot;р.&quot;"/>
    <numFmt numFmtId="185" formatCode="0.0;\(0.0\);\ ;\-"/>
    <numFmt numFmtId="186" formatCode="0.0"/>
    <numFmt numFmtId="187" formatCode="_(* #,##0_);_(* \(#,##0\);_(* &quot;-&quot;??_);_(@_)"/>
    <numFmt numFmtId="188" formatCode="#,##0.0"/>
    <numFmt numFmtId="189" formatCode="_(* #,##0.0_);_(* \(#,##0.0\);_(* &quot;-&quot;??_);_(@_)"/>
    <numFmt numFmtId="190" formatCode="_(* #,##0.0_);_(* \(#,##0.0\);_(* &quot;-&quot;_);_(@_)"/>
  </numFmts>
  <fonts count="89">
    <font>
      <sz val="10"/>
      <name val="Arial Cyr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b/>
      <i/>
      <sz val="14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i/>
      <sz val="14"/>
      <name val="Times New Roman"/>
      <charset val="204"/>
    </font>
    <font>
      <sz val="14"/>
      <name val="Arial Cyr"/>
      <charset val="204"/>
    </font>
    <font>
      <u/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Helv"/>
      <charset val="204"/>
    </font>
    <font>
      <sz val="11"/>
      <color indexed="8"/>
      <name val="Calibri"/>
      <charset val="204"/>
    </font>
    <font>
      <sz val="11"/>
      <color indexed="8"/>
      <name val="Arial Cyr"/>
      <charset val="204"/>
    </font>
    <font>
      <sz val="11"/>
      <color indexed="9"/>
      <name val="Calibri"/>
      <charset val="204"/>
    </font>
    <font>
      <sz val="11"/>
      <color indexed="9"/>
      <name val="Arial Cyr"/>
      <charset val="204"/>
    </font>
    <font>
      <sz val="11"/>
      <color indexed="20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b/>
      <sz val="12"/>
      <name val="Arial"/>
      <charset val="204"/>
    </font>
    <font>
      <sz val="10"/>
      <name val="Arial"/>
      <charset val="204"/>
    </font>
    <font>
      <i/>
      <sz val="11"/>
      <color indexed="23"/>
      <name val="Calibri"/>
      <charset val="204"/>
    </font>
    <font>
      <sz val="10"/>
      <name val="FreeSet"/>
      <charset val="134"/>
    </font>
    <font>
      <sz val="11"/>
      <color indexed="17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u/>
      <sz val="10"/>
      <color indexed="12"/>
      <name val="Arial"/>
      <charset val="204"/>
    </font>
    <font>
      <sz val="11"/>
      <color indexed="62"/>
      <name val="Calibri"/>
      <charset val="204"/>
    </font>
    <font>
      <b/>
      <sz val="14"/>
      <name val="Arial"/>
      <charset val="204"/>
    </font>
    <font>
      <b/>
      <sz val="12"/>
      <color indexed="9"/>
      <name val="Arial"/>
      <charset val="204"/>
    </font>
    <font>
      <b/>
      <i/>
      <sz val="14"/>
      <name val="Arial"/>
      <charset val="204"/>
    </font>
    <font>
      <b/>
      <i/>
      <sz val="14"/>
      <color indexed="9"/>
      <name val="Arial"/>
      <charset val="204"/>
    </font>
    <font>
      <b/>
      <i/>
      <sz val="12"/>
      <color indexed="9"/>
      <name val="Arial"/>
      <charset val="204"/>
    </font>
    <font>
      <b/>
      <sz val="11"/>
      <name val="Arial"/>
      <charset val="204"/>
    </font>
    <font>
      <b/>
      <sz val="11"/>
      <color indexed="9"/>
      <name val="Arial"/>
      <charset val="204"/>
    </font>
    <font>
      <sz val="12"/>
      <color indexed="9"/>
      <name val="Bookman Old Style"/>
      <charset val="204"/>
    </font>
    <font>
      <sz val="11"/>
      <name val="Arial"/>
      <charset val="204"/>
    </font>
    <font>
      <sz val="11"/>
      <color indexed="9"/>
      <name val="Arial"/>
      <charset val="204"/>
    </font>
    <font>
      <i/>
      <sz val="11"/>
      <name val="Arial"/>
      <charset val="204"/>
    </font>
    <font>
      <b/>
      <i/>
      <sz val="11"/>
      <color indexed="9"/>
      <name val="Arial"/>
      <charset val="204"/>
    </font>
    <font>
      <sz val="11"/>
      <color indexed="52"/>
      <name val="Calibri"/>
      <charset val="204"/>
    </font>
    <font>
      <sz val="11"/>
      <color indexed="60"/>
      <name val="Calibri"/>
      <charset val="204"/>
    </font>
    <font>
      <b/>
      <sz val="10"/>
      <name val="Arial"/>
      <charset val="204"/>
    </font>
    <font>
      <b/>
      <sz val="11"/>
      <color indexed="63"/>
      <name val="Calibri"/>
      <charset val="204"/>
    </font>
    <font>
      <b/>
      <sz val="18"/>
      <color indexed="56"/>
      <name val="Cambria"/>
      <charset val="204"/>
    </font>
    <font>
      <b/>
      <sz val="11"/>
      <color indexed="8"/>
      <name val="Calibri"/>
      <charset val="204"/>
    </font>
    <font>
      <sz val="11"/>
      <color indexed="10"/>
      <name val="Calibri"/>
      <charset val="204"/>
    </font>
    <font>
      <sz val="11"/>
      <color indexed="62"/>
      <name val="Arial Cyr"/>
      <charset val="204"/>
    </font>
    <font>
      <b/>
      <sz val="11"/>
      <color indexed="63"/>
      <name val="Arial Cyr"/>
      <charset val="204"/>
    </font>
    <font>
      <b/>
      <sz val="11"/>
      <color indexed="52"/>
      <name val="Arial Cyr"/>
      <charset val="204"/>
    </font>
    <font>
      <b/>
      <sz val="15"/>
      <color indexed="56"/>
      <name val="Arial Cyr"/>
      <charset val="204"/>
    </font>
    <font>
      <b/>
      <sz val="13"/>
      <color indexed="56"/>
      <name val="Arial Cyr"/>
      <charset val="204"/>
    </font>
    <font>
      <b/>
      <sz val="11"/>
      <color indexed="56"/>
      <name val="Arial Cyr"/>
      <charset val="204"/>
    </font>
    <font>
      <b/>
      <sz val="11"/>
      <color indexed="8"/>
      <name val="Arial Cyr"/>
      <charset val="204"/>
    </font>
    <font>
      <b/>
      <sz val="11"/>
      <color indexed="9"/>
      <name val="Arial Cyr"/>
      <charset val="204"/>
    </font>
    <font>
      <sz val="11"/>
      <color indexed="60"/>
      <name val="Arial Cyr"/>
      <charset val="204"/>
    </font>
    <font>
      <sz val="8"/>
      <name val="Arial"/>
      <charset val="134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sz val="11"/>
      <color indexed="20"/>
      <name val="Arial Cyr"/>
      <charset val="204"/>
    </font>
    <font>
      <i/>
      <sz val="11"/>
      <color indexed="23"/>
      <name val="Arial Cyr"/>
      <charset val="204"/>
    </font>
    <font>
      <sz val="12"/>
      <name val="Arial Cyr"/>
      <charset val="204"/>
    </font>
    <font>
      <sz val="11"/>
      <color indexed="52"/>
      <name val="Arial Cyr"/>
      <charset val="204"/>
    </font>
    <font>
      <sz val="10"/>
      <name val="Helv"/>
      <charset val="134"/>
    </font>
    <font>
      <sz val="11"/>
      <color indexed="10"/>
      <name val="Arial Cyr"/>
      <charset val="204"/>
    </font>
    <font>
      <sz val="12"/>
      <name val="Journal"/>
      <charset val="134"/>
    </font>
    <font>
      <sz val="11"/>
      <color indexed="17"/>
      <name val="Arial Cyr"/>
      <charset val="204"/>
    </font>
    <font>
      <sz val="10"/>
      <name val="Tahoma"/>
      <charset val="204"/>
    </font>
    <font>
      <sz val="10"/>
      <name val="Petersburg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4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45" applyNumberFormat="0" applyAlignment="0" applyProtection="0">
      <alignment vertical="center"/>
    </xf>
    <xf numFmtId="0" fontId="20" fillId="11" borderId="46" applyNumberFormat="0" applyAlignment="0" applyProtection="0">
      <alignment vertical="center"/>
    </xf>
    <xf numFmtId="0" fontId="21" fillId="11" borderId="45" applyNumberFormat="0" applyAlignment="0" applyProtection="0">
      <alignment vertical="center"/>
    </xf>
    <xf numFmtId="0" fontId="22" fillId="12" borderId="47" applyNumberFormat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1" fillId="43" borderId="0" applyNumberFormat="0" applyBorder="0" applyAlignment="0" applyProtection="0"/>
    <xf numFmtId="0" fontId="32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2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43" borderId="0" applyNumberFormat="0" applyBorder="0" applyAlignment="0" applyProtection="0"/>
    <xf numFmtId="0" fontId="31" fillId="43" borderId="0" applyNumberFormat="0" applyBorder="0" applyAlignment="0" applyProtection="0"/>
    <xf numFmtId="0" fontId="32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9" borderId="0" applyNumberFormat="0" applyBorder="0" applyAlignment="0" applyProtection="0"/>
    <xf numFmtId="0" fontId="31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4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7" borderId="0" applyNumberFormat="0" applyBorder="0" applyAlignment="0" applyProtection="0"/>
    <xf numFmtId="0" fontId="35" fillId="41" borderId="0" applyNumberFormat="0" applyBorder="0" applyAlignment="0" applyProtection="0"/>
    <xf numFmtId="0" fontId="36" fillId="58" borderId="50" applyNumberFormat="0" applyAlignment="0" applyProtection="0"/>
    <xf numFmtId="0" fontId="37" fillId="59" borderId="51" applyNumberFormat="0" applyAlignment="0" applyProtection="0"/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178" fontId="39" fillId="0" borderId="0" applyFont="0" applyFill="0" applyBorder="0" applyAlignment="0" applyProtection="0"/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0" fontId="40" fillId="0" borderId="0" applyNumberFormat="0" applyFill="0" applyBorder="0" applyAlignment="0" applyProtection="0"/>
    <xf numFmtId="179" fontId="41" fillId="0" borderId="0" applyAlignment="0">
      <alignment wrapText="1"/>
    </xf>
    <xf numFmtId="0" fontId="42" fillId="42" borderId="0" applyNumberFormat="0" applyBorder="0" applyAlignment="0" applyProtection="0"/>
    <xf numFmtId="0" fontId="43" fillId="0" borderId="52" applyNumberFormat="0" applyFill="0" applyAlignment="0" applyProtection="0"/>
    <xf numFmtId="0" fontId="44" fillId="0" borderId="53" applyNumberFormat="0" applyFill="0" applyAlignment="0" applyProtection="0"/>
    <xf numFmtId="0" fontId="45" fillId="0" borderId="54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45" borderId="50" applyNumberFormat="0" applyAlignment="0" applyProtection="0"/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48" fillId="8" borderId="55">
      <alignment horizontal="left" vertical="center"/>
      <protection locked="0"/>
    </xf>
    <xf numFmtId="49" fontId="48" fillId="8" borderId="55">
      <alignment horizontal="left" vertical="center"/>
    </xf>
    <xf numFmtId="4" fontId="48" fillId="8" borderId="55">
      <alignment horizontal="right" vertical="center"/>
      <protection locked="0"/>
    </xf>
    <xf numFmtId="4" fontId="48" fillId="8" borderId="55">
      <alignment horizontal="right" vertical="center"/>
    </xf>
    <xf numFmtId="4" fontId="49" fillId="8" borderId="55">
      <alignment horizontal="right" vertical="center"/>
      <protection locked="0"/>
    </xf>
    <xf numFmtId="49" fontId="50" fillId="8" borderId="9">
      <alignment horizontal="left" vertical="center"/>
      <protection locked="0"/>
    </xf>
    <xf numFmtId="49" fontId="50" fillId="8" borderId="9">
      <alignment horizontal="left" vertical="center"/>
    </xf>
    <xf numFmtId="49" fontId="51" fillId="8" borderId="9">
      <alignment horizontal="left" vertical="center"/>
      <protection locked="0"/>
    </xf>
    <xf numFmtId="49" fontId="51" fillId="8" borderId="9">
      <alignment horizontal="left" vertical="center"/>
    </xf>
    <xf numFmtId="4" fontId="50" fillId="8" borderId="9">
      <alignment horizontal="right" vertical="center"/>
      <protection locked="0"/>
    </xf>
    <xf numFmtId="4" fontId="50" fillId="8" borderId="9">
      <alignment horizontal="right" vertical="center"/>
    </xf>
    <xf numFmtId="4" fontId="52" fillId="8" borderId="9">
      <alignment horizontal="right" vertical="center"/>
      <protection locked="0"/>
    </xf>
    <xf numFmtId="49" fontId="38" fillId="8" borderId="9">
      <alignment horizontal="left" vertical="center"/>
      <protection locked="0"/>
    </xf>
    <xf numFmtId="49" fontId="38" fillId="8" borderId="9">
      <alignment horizontal="left" vertical="center"/>
      <protection locked="0"/>
    </xf>
    <xf numFmtId="49" fontId="38" fillId="8" borderId="9">
      <alignment horizontal="left" vertical="center"/>
    </xf>
    <xf numFmtId="49" fontId="38" fillId="8" borderId="9">
      <alignment horizontal="left" vertical="center"/>
    </xf>
    <xf numFmtId="49" fontId="49" fillId="8" borderId="9">
      <alignment horizontal="left" vertical="center"/>
      <protection locked="0"/>
    </xf>
    <xf numFmtId="49" fontId="49" fillId="8" borderId="9">
      <alignment horizontal="left" vertical="center"/>
    </xf>
    <xf numFmtId="4" fontId="38" fillId="8" borderId="9">
      <alignment horizontal="right" vertical="center"/>
      <protection locked="0"/>
    </xf>
    <xf numFmtId="4" fontId="38" fillId="8" borderId="9">
      <alignment horizontal="right" vertical="center"/>
      <protection locked="0"/>
    </xf>
    <xf numFmtId="4" fontId="38" fillId="8" borderId="9">
      <alignment horizontal="right" vertical="center"/>
    </xf>
    <xf numFmtId="4" fontId="38" fillId="8" borderId="9">
      <alignment horizontal="right" vertical="center"/>
    </xf>
    <xf numFmtId="4" fontId="49" fillId="8" borderId="9">
      <alignment horizontal="right" vertical="center"/>
      <protection locked="0"/>
    </xf>
    <xf numFmtId="49" fontId="53" fillId="8" borderId="9">
      <alignment horizontal="left" vertical="center"/>
      <protection locked="0"/>
    </xf>
    <xf numFmtId="49" fontId="53" fillId="8" borderId="9">
      <alignment horizontal="left" vertical="center"/>
    </xf>
    <xf numFmtId="49" fontId="54" fillId="8" borderId="9">
      <alignment horizontal="left" vertical="center"/>
      <protection locked="0"/>
    </xf>
    <xf numFmtId="49" fontId="54" fillId="8" borderId="9">
      <alignment horizontal="left" vertical="center"/>
    </xf>
    <xf numFmtId="4" fontId="53" fillId="8" borderId="9">
      <alignment horizontal="right" vertical="center"/>
      <protection locked="0"/>
    </xf>
    <xf numFmtId="4" fontId="53" fillId="8" borderId="9">
      <alignment horizontal="right" vertical="center"/>
    </xf>
    <xf numFmtId="4" fontId="55" fillId="8" borderId="9">
      <alignment horizontal="right" vertical="center"/>
      <protection locked="0"/>
    </xf>
    <xf numFmtId="49" fontId="56" fillId="0" borderId="9">
      <alignment horizontal="left" vertical="center"/>
      <protection locked="0"/>
    </xf>
    <xf numFmtId="49" fontId="56" fillId="0" borderId="9">
      <alignment horizontal="left" vertical="center"/>
    </xf>
    <xf numFmtId="49" fontId="57" fillId="0" borderId="9">
      <alignment horizontal="left" vertical="center"/>
      <protection locked="0"/>
    </xf>
    <xf numFmtId="49" fontId="57" fillId="0" borderId="9">
      <alignment horizontal="left" vertical="center"/>
    </xf>
    <xf numFmtId="4" fontId="56" fillId="0" borderId="9">
      <alignment horizontal="right" vertical="center"/>
      <protection locked="0"/>
    </xf>
    <xf numFmtId="4" fontId="56" fillId="0" borderId="9">
      <alignment horizontal="right" vertical="center"/>
    </xf>
    <xf numFmtId="4" fontId="57" fillId="0" borderId="9">
      <alignment horizontal="right" vertical="center"/>
      <protection locked="0"/>
    </xf>
    <xf numFmtId="49" fontId="58" fillId="0" borderId="9">
      <alignment horizontal="left" vertical="center"/>
      <protection locked="0"/>
    </xf>
    <xf numFmtId="49" fontId="58" fillId="0" borderId="9">
      <alignment horizontal="left" vertical="center"/>
    </xf>
    <xf numFmtId="49" fontId="59" fillId="0" borderId="9">
      <alignment horizontal="left" vertical="center"/>
      <protection locked="0"/>
    </xf>
    <xf numFmtId="49" fontId="59" fillId="0" borderId="9">
      <alignment horizontal="left" vertical="center"/>
    </xf>
    <xf numFmtId="4" fontId="58" fillId="0" borderId="9">
      <alignment horizontal="right" vertical="center"/>
      <protection locked="0"/>
    </xf>
    <xf numFmtId="4" fontId="58" fillId="0" borderId="9">
      <alignment horizontal="right" vertical="center"/>
    </xf>
    <xf numFmtId="49" fontId="56" fillId="0" borderId="9">
      <alignment horizontal="left" vertical="center"/>
      <protection locked="0"/>
    </xf>
    <xf numFmtId="49" fontId="57" fillId="0" borderId="9">
      <alignment horizontal="left" vertical="center"/>
      <protection locked="0"/>
    </xf>
    <xf numFmtId="4" fontId="56" fillId="0" borderId="9">
      <alignment horizontal="right" vertical="center"/>
      <protection locked="0"/>
    </xf>
    <xf numFmtId="0" fontId="60" fillId="0" borderId="56" applyNumberFormat="0" applyFill="0" applyAlignment="0" applyProtection="0"/>
    <xf numFmtId="0" fontId="61" fillId="2" borderId="0" applyNumberFormat="0" applyBorder="0" applyAlignment="0" applyProtection="0"/>
    <xf numFmtId="0" fontId="39" fillId="0" borderId="0"/>
    <xf numFmtId="0" fontId="39" fillId="0" borderId="0"/>
    <xf numFmtId="0" fontId="39" fillId="0" borderId="0" applyNumberFormat="0" applyFill="0" applyAlignment="0">
      <alignment horizontal="center"/>
      <protection locked="0"/>
    </xf>
    <xf numFmtId="0" fontId="0" fillId="60" borderId="57" applyNumberFormat="0" applyFont="0" applyAlignment="0" applyProtection="0"/>
    <xf numFmtId="4" fontId="62" fillId="45" borderId="9">
      <alignment horizontal="right" vertical="center"/>
      <protection locked="0"/>
    </xf>
    <xf numFmtId="4" fontId="62" fillId="3" borderId="9">
      <alignment horizontal="right" vertical="center"/>
      <protection locked="0"/>
    </xf>
    <xf numFmtId="4" fontId="62" fillId="58" borderId="9">
      <alignment horizontal="right" vertical="center"/>
      <protection locked="0"/>
    </xf>
    <xf numFmtId="0" fontId="63" fillId="58" borderId="58" applyNumberFormat="0" applyAlignment="0" applyProtection="0"/>
    <xf numFmtId="49" fontId="38" fillId="0" borderId="9">
      <alignment horizontal="left" vertical="center" wrapText="1"/>
      <protection locked="0"/>
    </xf>
    <xf numFmtId="49" fontId="38" fillId="0" borderId="9">
      <alignment horizontal="left" vertical="center" wrapText="1"/>
      <protection locked="0"/>
    </xf>
    <xf numFmtId="0" fontId="64" fillId="0" borderId="0" applyNumberFormat="0" applyFill="0" applyBorder="0" applyAlignment="0" applyProtection="0"/>
    <xf numFmtId="0" fontId="65" fillId="0" borderId="59" applyNumberFormat="0" applyFill="0" applyAlignment="0" applyProtection="0"/>
    <xf numFmtId="0" fontId="66" fillId="0" borderId="0" applyNumberFormat="0" applyFill="0" applyBorder="0" applyAlignment="0" applyProtection="0"/>
    <xf numFmtId="0" fontId="34" fillId="54" borderId="0" applyNumberFormat="0" applyBorder="0" applyAlignment="0" applyProtection="0"/>
    <xf numFmtId="0" fontId="33" fillId="54" borderId="0" applyNumberFormat="0" applyBorder="0" applyAlignment="0" applyProtection="0"/>
    <xf numFmtId="0" fontId="34" fillId="55" borderId="0" applyNumberFormat="0" applyBorder="0" applyAlignment="0" applyProtection="0"/>
    <xf numFmtId="0" fontId="33" fillId="55" borderId="0" applyNumberFormat="0" applyBorder="0" applyAlignment="0" applyProtection="0"/>
    <xf numFmtId="0" fontId="34" fillId="56" borderId="0" applyNumberFormat="0" applyBorder="0" applyAlignment="0" applyProtection="0"/>
    <xf numFmtId="0" fontId="33" fillId="56" borderId="0" applyNumberFormat="0" applyBorder="0" applyAlignment="0" applyProtection="0"/>
    <xf numFmtId="0" fontId="34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57" borderId="0" applyNumberFormat="0" applyBorder="0" applyAlignment="0" applyProtection="0"/>
    <xf numFmtId="0" fontId="33" fillId="57" borderId="0" applyNumberFormat="0" applyBorder="0" applyAlignment="0" applyProtection="0"/>
    <xf numFmtId="0" fontId="67" fillId="45" borderId="50" applyNumberFormat="0" applyAlignment="0" applyProtection="0"/>
    <xf numFmtId="0" fontId="47" fillId="45" borderId="50" applyNumberFormat="0" applyAlignment="0" applyProtection="0"/>
    <xf numFmtId="0" fontId="68" fillId="58" borderId="58" applyNumberFormat="0" applyAlignment="0" applyProtection="0"/>
    <xf numFmtId="0" fontId="63" fillId="58" borderId="58" applyNumberFormat="0" applyAlignment="0" applyProtection="0"/>
    <xf numFmtId="0" fontId="69" fillId="58" borderId="50" applyNumberFormat="0" applyAlignment="0" applyProtection="0"/>
    <xf numFmtId="0" fontId="36" fillId="58" borderId="50" applyNumberFormat="0" applyAlignment="0" applyProtection="0"/>
    <xf numFmtId="44" fontId="39" fillId="0" borderId="0" applyFont="0" applyFill="0" applyBorder="0" applyAlignment="0" applyProtection="0"/>
    <xf numFmtId="0" fontId="70" fillId="0" borderId="52" applyNumberFormat="0" applyFill="0" applyAlignment="0" applyProtection="0"/>
    <xf numFmtId="0" fontId="43" fillId="0" borderId="52" applyNumberFormat="0" applyFill="0" applyAlignment="0" applyProtection="0"/>
    <xf numFmtId="0" fontId="71" fillId="0" borderId="53" applyNumberFormat="0" applyFill="0" applyAlignment="0" applyProtection="0"/>
    <xf numFmtId="0" fontId="44" fillId="0" borderId="53" applyNumberFormat="0" applyFill="0" applyAlignment="0" applyProtection="0"/>
    <xf numFmtId="0" fontId="72" fillId="0" borderId="54" applyNumberFormat="0" applyFill="0" applyAlignment="0" applyProtection="0"/>
    <xf numFmtId="0" fontId="45" fillId="0" borderId="54" applyNumberFormat="0" applyFill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65" fillId="0" borderId="59" applyNumberFormat="0" applyFill="0" applyAlignment="0" applyProtection="0"/>
    <xf numFmtId="0" fontId="74" fillId="59" borderId="51" applyNumberFormat="0" applyAlignment="0" applyProtection="0"/>
    <xf numFmtId="0" fontId="37" fillId="59" borderId="51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5" fillId="2" borderId="0" applyNumberFormat="0" applyBorder="0" applyAlignment="0" applyProtection="0"/>
    <xf numFmtId="0" fontId="61" fillId="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7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7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39" fillId="0" borderId="0"/>
    <xf numFmtId="0" fontId="0" fillId="0" borderId="0"/>
    <xf numFmtId="0" fontId="39" fillId="0" borderId="0"/>
    <xf numFmtId="0" fontId="39" fillId="0" borderId="0" applyNumberFormat="0" applyFont="0" applyFill="0" applyBorder="0" applyAlignment="0" applyProtection="0">
      <alignment vertical="top"/>
    </xf>
    <xf numFmtId="0" fontId="39" fillId="0" borderId="0" applyNumberFormat="0" applyFont="0" applyFill="0" applyBorder="0" applyAlignment="0" applyProtection="0">
      <alignment vertical="top"/>
    </xf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79" fillId="41" borderId="0" applyNumberFormat="0" applyBorder="0" applyAlignment="0" applyProtection="0"/>
    <xf numFmtId="0" fontId="35" fillId="41" borderId="0" applyNumberFormat="0" applyBorder="0" applyAlignment="0" applyProtection="0"/>
    <xf numFmtId="0" fontId="8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1" fillId="60" borderId="57" applyNumberFormat="0" applyFont="0" applyAlignment="0" applyProtection="0"/>
    <xf numFmtId="0" fontId="39" fillId="60" borderId="57" applyNumberFormat="0" applyFont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2" fillId="0" borderId="56" applyNumberFormat="0" applyFill="0" applyAlignment="0" applyProtection="0"/>
    <xf numFmtId="0" fontId="60" fillId="0" borderId="56" applyNumberFormat="0" applyFill="0" applyAlignment="0" applyProtection="0"/>
    <xf numFmtId="0" fontId="3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4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6" fillId="42" borderId="0" applyNumberFormat="0" applyBorder="0" applyAlignment="0" applyProtection="0"/>
    <xf numFmtId="0" fontId="42" fillId="42" borderId="0" applyNumberFormat="0" applyBorder="0" applyAlignment="0" applyProtection="0"/>
    <xf numFmtId="185" fontId="87" fillId="0" borderId="27" applyFill="0" applyBorder="0">
      <alignment horizontal="center" vertical="center" wrapText="1"/>
      <protection locked="0"/>
    </xf>
    <xf numFmtId="179" fontId="88" fillId="0" borderId="0">
      <alignment wrapText="1"/>
    </xf>
    <xf numFmtId="179" fontId="41" fillId="0" borderId="0">
      <alignment wrapText="1"/>
    </xf>
  </cellStyleXfs>
  <cellXfs count="32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3" fontId="2" fillId="0" borderId="9" xfId="0" applyNumberFormat="1" applyFont="1" applyFill="1" applyBorder="1" applyAlignment="1">
      <alignment horizontal="center" vertical="center" wrapText="1" shrinkToFit="1"/>
    </xf>
    <xf numFmtId="0" fontId="2" fillId="0" borderId="9" xfId="0" applyNumberFormat="1" applyFont="1" applyFill="1" applyBorder="1" applyAlignment="1">
      <alignment horizontal="center" vertical="center" wrapText="1" shrinkToFit="1"/>
    </xf>
    <xf numFmtId="0" fontId="2" fillId="0" borderId="9" xfId="0" applyNumberFormat="1" applyFont="1" applyFill="1" applyBorder="1" applyAlignment="1">
      <alignment horizontal="left" vertical="center" wrapText="1" shrinkToFit="1"/>
    </xf>
    <xf numFmtId="0" fontId="2" fillId="0" borderId="10" xfId="0" applyNumberFormat="1" applyFont="1" applyFill="1" applyBorder="1" applyAlignment="1">
      <alignment horizontal="left" vertical="center" wrapText="1" shrinkToFit="1"/>
    </xf>
    <xf numFmtId="0" fontId="2" fillId="0" borderId="11" xfId="0" applyNumberFormat="1" applyFont="1" applyFill="1" applyBorder="1" applyAlignment="1">
      <alignment horizontal="left" vertical="center" wrapText="1" shrinkToFit="1"/>
    </xf>
    <xf numFmtId="0" fontId="1" fillId="0" borderId="10" xfId="0" applyNumberFormat="1" applyFont="1" applyFill="1" applyBorder="1" applyAlignment="1">
      <alignment horizontal="left" vertical="center" wrapText="1" shrinkToFit="1"/>
    </xf>
    <xf numFmtId="0" fontId="1" fillId="0" borderId="11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right" vertical="center"/>
    </xf>
    <xf numFmtId="18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87" fontId="2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87" fontId="1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187" fontId="2" fillId="0" borderId="9" xfId="0" applyNumberFormat="1" applyFont="1" applyFill="1" applyBorder="1" applyAlignment="1">
      <alignment horizontal="center" vertical="center" wrapText="1"/>
    </xf>
    <xf numFmtId="188" fontId="2" fillId="0" borderId="9" xfId="0" applyNumberFormat="1" applyFont="1" applyFill="1" applyBorder="1" applyAlignment="1">
      <alignment horizontal="right" vertical="center" wrapText="1"/>
    </xf>
    <xf numFmtId="187" fontId="1" fillId="0" borderId="9" xfId="0" applyNumberFormat="1" applyFont="1" applyFill="1" applyBorder="1" applyAlignment="1">
      <alignment horizontal="center" vertical="center" wrapText="1"/>
    </xf>
    <xf numFmtId="188" fontId="1" fillId="0" borderId="9" xfId="0" applyNumberFormat="1" applyFont="1" applyFill="1" applyBorder="1" applyAlignment="1">
      <alignment horizontal="right" vertical="center" wrapText="1"/>
    </xf>
    <xf numFmtId="188" fontId="2" fillId="2" borderId="9" xfId="0" applyNumberFormat="1" applyFont="1" applyFill="1" applyBorder="1" applyAlignment="1">
      <alignment horizontal="center" vertical="center" wrapText="1"/>
    </xf>
    <xf numFmtId="188" fontId="2" fillId="0" borderId="9" xfId="0" applyNumberFormat="1" applyFont="1" applyFill="1" applyBorder="1" applyAlignment="1">
      <alignment horizontal="center" vertical="center" wrapText="1"/>
    </xf>
    <xf numFmtId="187" fontId="2" fillId="0" borderId="10" xfId="0" applyNumberFormat="1" applyFont="1" applyBorder="1" applyAlignment="1">
      <alignment horizontal="center" vertical="center" wrapText="1"/>
    </xf>
    <xf numFmtId="187" fontId="2" fillId="0" borderId="15" xfId="0" applyNumberFormat="1" applyFont="1" applyBorder="1" applyAlignment="1">
      <alignment horizontal="center" vertical="center" wrapText="1"/>
    </xf>
    <xf numFmtId="187" fontId="2" fillId="2" borderId="10" xfId="0" applyNumberFormat="1" applyFont="1" applyFill="1" applyBorder="1" applyAlignment="1">
      <alignment horizontal="center" vertical="center" wrapText="1"/>
    </xf>
    <xf numFmtId="187" fontId="2" fillId="2" borderId="15" xfId="0" applyNumberFormat="1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41" fontId="1" fillId="3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293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88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29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293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5" xfId="29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293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 wrapText="1"/>
    </xf>
    <xf numFmtId="0" fontId="2" fillId="0" borderId="11" xfId="293" applyFont="1" applyFill="1" applyBorder="1" applyAlignment="1">
      <alignment horizontal="center" vertical="center"/>
    </xf>
    <xf numFmtId="0" fontId="2" fillId="0" borderId="15" xfId="293" applyFont="1" applyFill="1" applyBorder="1" applyAlignment="1">
      <alignment horizontal="center" vertical="center"/>
    </xf>
    <xf numFmtId="0" fontId="2" fillId="0" borderId="9" xfId="293" applyFont="1" applyFill="1" applyBorder="1" applyAlignment="1">
      <alignment horizontal="center" vertical="center"/>
    </xf>
    <xf numFmtId="3" fontId="2" fillId="0" borderId="9" xfId="3" applyNumberFormat="1" applyFont="1" applyFill="1" applyBorder="1" applyAlignment="1">
      <alignment horizontal="right" vertical="center" wrapText="1"/>
    </xf>
    <xf numFmtId="187" fontId="2" fillId="2" borderId="9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188" fontId="1" fillId="3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7" fillId="0" borderId="0" xfId="293" applyFont="1" applyFill="1"/>
    <xf numFmtId="0" fontId="1" fillId="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 shrinkToFit="1"/>
    </xf>
    <xf numFmtId="0" fontId="1" fillId="4" borderId="10" xfId="293" applyFont="1" applyFill="1" applyBorder="1" applyAlignment="1">
      <alignment horizontal="left" vertical="center" wrapText="1"/>
    </xf>
    <xf numFmtId="0" fontId="1" fillId="0" borderId="11" xfId="293" applyFont="1" applyFill="1" applyBorder="1" applyAlignment="1">
      <alignment horizontal="left" vertical="center" wrapText="1"/>
    </xf>
    <xf numFmtId="0" fontId="1" fillId="0" borderId="15" xfId="293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1" fontId="1" fillId="6" borderId="9" xfId="0" applyNumberFormat="1" applyFont="1" applyFill="1" applyBorder="1" applyAlignment="1">
      <alignment horizontal="center" vertical="center" wrapText="1"/>
    </xf>
    <xf numFmtId="41" fontId="1" fillId="0" borderId="9" xfId="0" applyNumberFormat="1" applyFont="1" applyFill="1" applyBorder="1" applyAlignment="1">
      <alignment horizontal="center" vertical="center" wrapText="1"/>
    </xf>
    <xf numFmtId="186" fontId="1" fillId="0" borderId="9" xfId="3" applyNumberFormat="1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186" fontId="2" fillId="0" borderId="9" xfId="3" applyNumberFormat="1" applyFont="1" applyFill="1" applyBorder="1" applyAlignment="1">
      <alignment horizontal="right" vertical="center" wrapText="1"/>
    </xf>
    <xf numFmtId="41" fontId="2" fillId="2" borderId="9" xfId="0" applyNumberFormat="1" applyFont="1" applyFill="1" applyBorder="1" applyAlignment="1">
      <alignment horizontal="center" vertical="center" wrapText="1"/>
    </xf>
    <xf numFmtId="41" fontId="2" fillId="7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1" fillId="0" borderId="10" xfId="293" applyFont="1" applyFill="1" applyBorder="1" applyAlignment="1">
      <alignment horizontal="center" vertical="center" wrapText="1"/>
    </xf>
    <xf numFmtId="0" fontId="1" fillId="0" borderId="11" xfId="293" applyFont="1" applyFill="1" applyBorder="1" applyAlignment="1">
      <alignment horizontal="center" vertical="center" wrapText="1"/>
    </xf>
    <xf numFmtId="0" fontId="1" fillId="0" borderId="15" xfId="293" applyFont="1" applyFill="1" applyBorder="1" applyAlignment="1">
      <alignment horizontal="center" vertical="center" wrapText="1"/>
    </xf>
    <xf numFmtId="0" fontId="1" fillId="0" borderId="2" xfId="293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41" fontId="1" fillId="3" borderId="2" xfId="0" applyNumberFormat="1" applyFont="1" applyFill="1" applyBorder="1" applyAlignment="1">
      <alignment horizontal="center" vertical="center" wrapText="1"/>
    </xf>
    <xf numFmtId="41" fontId="1" fillId="6" borderId="2" xfId="0" applyNumberFormat="1" applyFont="1" applyFill="1" applyBorder="1" applyAlignment="1">
      <alignment horizontal="center" vertical="center" wrapText="1"/>
    </xf>
    <xf numFmtId="41" fontId="1" fillId="0" borderId="2" xfId="0" applyNumberFormat="1" applyFont="1" applyFill="1" applyBorder="1" applyAlignment="1">
      <alignment horizontal="center" vertical="center" wrapText="1"/>
    </xf>
    <xf numFmtId="186" fontId="1" fillId="0" borderId="2" xfId="3" applyNumberFormat="1" applyFont="1" applyFill="1" applyBorder="1" applyAlignment="1">
      <alignment horizontal="right" vertical="center" wrapText="1"/>
    </xf>
    <xf numFmtId="41" fontId="2" fillId="0" borderId="11" xfId="0" applyNumberFormat="1" applyFont="1" applyFill="1" applyBorder="1" applyAlignment="1">
      <alignment horizontal="center" vertical="center" wrapText="1"/>
    </xf>
    <xf numFmtId="186" fontId="2" fillId="0" borderId="15" xfId="3" applyNumberFormat="1" applyFont="1" applyFill="1" applyBorder="1" applyAlignment="1">
      <alignment horizontal="right" vertical="center" wrapText="1"/>
    </xf>
    <xf numFmtId="41" fontId="1" fillId="3" borderId="7" xfId="0" applyNumberFormat="1" applyFont="1" applyFill="1" applyBorder="1" applyAlignment="1">
      <alignment horizontal="center" vertical="center" wrapText="1"/>
    </xf>
    <xf numFmtId="41" fontId="1" fillId="6" borderId="7" xfId="0" applyNumberFormat="1" applyFont="1" applyFill="1" applyBorder="1" applyAlignment="1">
      <alignment horizontal="center" vertical="center" wrapText="1"/>
    </xf>
    <xf numFmtId="41" fontId="1" fillId="0" borderId="7" xfId="0" applyNumberFormat="1" applyFont="1" applyFill="1" applyBorder="1" applyAlignment="1">
      <alignment horizontal="center" vertical="center" wrapText="1"/>
    </xf>
    <xf numFmtId="186" fontId="1" fillId="0" borderId="7" xfId="3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41" fontId="2" fillId="3" borderId="9" xfId="0" applyNumberFormat="1" applyFont="1" applyFill="1" applyBorder="1" applyAlignment="1">
      <alignment horizontal="center" vertical="center" wrapText="1"/>
    </xf>
    <xf numFmtId="41" fontId="2" fillId="6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186" fontId="2" fillId="0" borderId="0" xfId="3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188" fontId="2" fillId="0" borderId="0" xfId="0" applyNumberFormat="1" applyFont="1" applyFill="1" applyBorder="1" applyAlignment="1">
      <alignment vertical="center" wrapText="1"/>
    </xf>
    <xf numFmtId="0" fontId="1" fillId="0" borderId="0" xfId="293" applyFont="1" applyFill="1" applyBorder="1" applyAlignment="1">
      <alignment vertical="center"/>
    </xf>
    <xf numFmtId="0" fontId="1" fillId="0" borderId="0" xfId="293" applyFont="1" applyFill="1" applyBorder="1" applyAlignment="1">
      <alignment horizontal="center" vertical="center"/>
    </xf>
    <xf numFmtId="0" fontId="2" fillId="0" borderId="0" xfId="293" applyFont="1" applyFill="1" applyBorder="1" applyAlignment="1">
      <alignment horizontal="center" vertical="center"/>
    </xf>
    <xf numFmtId="0" fontId="2" fillId="0" borderId="0" xfId="293" applyFont="1" applyFill="1" applyBorder="1" applyAlignment="1">
      <alignment vertical="center"/>
    </xf>
    <xf numFmtId="0" fontId="2" fillId="0" borderId="9" xfId="293" applyFont="1" applyFill="1" applyBorder="1" applyAlignment="1">
      <alignment horizontal="center" vertical="center" wrapText="1"/>
    </xf>
    <xf numFmtId="0" fontId="1" fillId="0" borderId="10" xfId="293" applyFont="1" applyFill="1" applyBorder="1" applyAlignment="1">
      <alignment horizontal="left" vertical="center" wrapText="1"/>
    </xf>
    <xf numFmtId="0" fontId="1" fillId="0" borderId="9" xfId="293" applyFont="1" applyFill="1" applyBorder="1" applyAlignment="1">
      <alignment horizontal="left" vertical="center" wrapText="1"/>
    </xf>
    <xf numFmtId="0" fontId="1" fillId="0" borderId="9" xfId="293" applyFont="1" applyFill="1" applyBorder="1" applyAlignment="1">
      <alignment horizontal="center" vertical="center" wrapText="1"/>
    </xf>
    <xf numFmtId="0" fontId="1" fillId="3" borderId="9" xfId="293" applyFont="1" applyFill="1" applyBorder="1" applyAlignment="1">
      <alignment horizontal="center" vertical="center" wrapText="1"/>
    </xf>
    <xf numFmtId="41" fontId="1" fillId="0" borderId="9" xfId="293" applyNumberFormat="1" applyFont="1" applyFill="1" applyBorder="1" applyAlignment="1">
      <alignment horizontal="center" vertical="center" wrapText="1"/>
    </xf>
    <xf numFmtId="2" fontId="1" fillId="0" borderId="9" xfId="293" applyNumberFormat="1" applyFont="1" applyFill="1" applyBorder="1" applyAlignment="1">
      <alignment horizontal="right" vertical="center" wrapText="1"/>
    </xf>
    <xf numFmtId="0" fontId="2" fillId="0" borderId="9" xfId="293" applyFont="1" applyFill="1" applyBorder="1" applyAlignment="1">
      <alignment horizontal="left" vertical="center" wrapText="1"/>
    </xf>
    <xf numFmtId="41" fontId="2" fillId="0" borderId="9" xfId="293" applyNumberFormat="1" applyFont="1" applyFill="1" applyBorder="1" applyAlignment="1">
      <alignment horizontal="center" vertical="center" wrapText="1"/>
    </xf>
    <xf numFmtId="0" fontId="2" fillId="0" borderId="9" xfId="293" applyFont="1" applyFill="1" applyBorder="1" applyAlignment="1">
      <alignment horizontal="right" vertical="center" wrapText="1"/>
    </xf>
    <xf numFmtId="2" fontId="2" fillId="0" borderId="9" xfId="293" applyNumberFormat="1" applyFont="1" applyFill="1" applyBorder="1" applyAlignment="1">
      <alignment horizontal="right" vertical="center" wrapText="1"/>
    </xf>
    <xf numFmtId="0" fontId="1" fillId="0" borderId="9" xfId="293" applyFont="1" applyFill="1" applyBorder="1" applyAlignment="1">
      <alignment horizontal="right" vertical="center" wrapText="1"/>
    </xf>
    <xf numFmtId="0" fontId="1" fillId="0" borderId="9" xfId="293" applyFont="1" applyFill="1" applyBorder="1" applyAlignment="1">
      <alignment horizontal="center" vertical="center"/>
    </xf>
    <xf numFmtId="0" fontId="2" fillId="0" borderId="0" xfId="293" applyFont="1" applyFill="1" applyBorder="1" applyAlignment="1">
      <alignment horizontal="left" vertical="center" wrapText="1"/>
    </xf>
    <xf numFmtId="188" fontId="2" fillId="0" borderId="0" xfId="0" applyNumberFormat="1" applyFont="1" applyFill="1" applyBorder="1" applyAlignment="1">
      <alignment horizontal="left" vertical="top" wrapText="1"/>
    </xf>
    <xf numFmtId="0" fontId="2" fillId="0" borderId="0" xfId="293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18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1" fontId="5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 shrinkToFit="1"/>
    </xf>
    <xf numFmtId="0" fontId="1" fillId="4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293" applyFont="1" applyFill="1" applyBorder="1" applyAlignment="1">
      <alignment horizontal="center" vertical="center"/>
    </xf>
    <xf numFmtId="0" fontId="2" fillId="0" borderId="18" xfId="293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6" xfId="230" applyFont="1" applyFill="1" applyBorder="1" applyAlignment="1">
      <alignment horizontal="left" vertical="center" wrapText="1"/>
      <protection locked="0"/>
    </xf>
    <xf numFmtId="0" fontId="1" fillId="0" borderId="17" xfId="0" applyFont="1" applyFill="1" applyBorder="1" applyAlignment="1">
      <alignment horizontal="center" vertical="center" wrapText="1"/>
    </xf>
    <xf numFmtId="41" fontId="1" fillId="0" borderId="17" xfId="0" applyNumberFormat="1" applyFont="1" applyFill="1" applyBorder="1" applyAlignment="1">
      <alignment horizontal="center" vertical="center" wrapText="1"/>
    </xf>
    <xf numFmtId="41" fontId="1" fillId="3" borderId="17" xfId="0" applyNumberFormat="1" applyFont="1" applyFill="1" applyBorder="1" applyAlignment="1">
      <alignment horizontal="center" vertical="center" wrapText="1"/>
    </xf>
    <xf numFmtId="41" fontId="1" fillId="3" borderId="18" xfId="0" applyNumberFormat="1" applyFont="1" applyFill="1" applyBorder="1" applyAlignment="1">
      <alignment horizontal="center" vertical="center" wrapText="1"/>
    </xf>
    <xf numFmtId="0" fontId="2" fillId="0" borderId="19" xfId="230" applyFont="1" applyFill="1" applyBorder="1" applyAlignment="1">
      <alignment horizontal="left" vertical="center" wrapText="1"/>
      <protection locked="0"/>
    </xf>
    <xf numFmtId="41" fontId="2" fillId="0" borderId="7" xfId="0" applyNumberFormat="1" applyFont="1" applyFill="1" applyBorder="1" applyAlignment="1">
      <alignment horizontal="center" vertical="center" wrapText="1"/>
    </xf>
    <xf numFmtId="41" fontId="1" fillId="3" borderId="27" xfId="0" applyNumberFormat="1" applyFont="1" applyFill="1" applyBorder="1" applyAlignment="1">
      <alignment horizontal="center" vertical="center" wrapText="1"/>
    </xf>
    <xf numFmtId="0" fontId="1" fillId="0" borderId="19" xfId="230" applyFont="1" applyFill="1" applyBorder="1" applyAlignment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41" fontId="1" fillId="0" borderId="22" xfId="0" applyNumberFormat="1" applyFont="1" applyFill="1" applyBorder="1" applyAlignment="1">
      <alignment horizontal="center" vertical="center" wrapText="1"/>
    </xf>
    <xf numFmtId="41" fontId="1" fillId="3" borderId="22" xfId="0" applyNumberFormat="1" applyFont="1" applyFill="1" applyBorder="1" applyAlignment="1">
      <alignment horizontal="center" vertical="center" wrapText="1"/>
    </xf>
    <xf numFmtId="41" fontId="1" fillId="3" borderId="2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41" fontId="2" fillId="0" borderId="17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293" applyFont="1" applyFill="1" applyBorder="1" applyAlignment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>
      <alignment horizontal="center" vertical="center" wrapText="1"/>
    </xf>
    <xf numFmtId="41" fontId="1" fillId="0" borderId="28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left" vertical="center" wrapText="1"/>
      <protection locked="0"/>
    </xf>
    <xf numFmtId="0" fontId="1" fillId="0" borderId="30" xfId="0" applyNumberFormat="1" applyFont="1" applyFill="1" applyBorder="1" applyAlignment="1">
      <alignment horizontal="center" vertical="center"/>
    </xf>
    <xf numFmtId="41" fontId="1" fillId="0" borderId="30" xfId="0" applyNumberFormat="1" applyFont="1" applyFill="1" applyBorder="1" applyAlignment="1">
      <alignment horizontal="center" vertical="center" wrapText="1"/>
    </xf>
    <xf numFmtId="41" fontId="1" fillId="3" borderId="30" xfId="0" applyNumberFormat="1" applyFont="1" applyFill="1" applyBorder="1" applyAlignment="1">
      <alignment horizontal="center" vertical="center" wrapText="1"/>
    </xf>
    <xf numFmtId="41" fontId="1" fillId="3" borderId="31" xfId="0" applyNumberFormat="1" applyFont="1" applyFill="1" applyBorder="1" applyAlignment="1">
      <alignment horizontal="center" vertical="center" wrapText="1"/>
    </xf>
    <xf numFmtId="0" fontId="1" fillId="0" borderId="32" xfId="285" applyNumberFormat="1" applyFont="1" applyFill="1" applyBorder="1" applyAlignment="1">
      <alignment horizontal="center" vertical="center" wrapText="1"/>
    </xf>
    <xf numFmtId="0" fontId="1" fillId="0" borderId="33" xfId="285" applyNumberFormat="1" applyFont="1" applyFill="1" applyBorder="1" applyAlignment="1">
      <alignment horizontal="center" vertical="center" wrapText="1"/>
    </xf>
    <xf numFmtId="0" fontId="1" fillId="0" borderId="34" xfId="285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190" fontId="2" fillId="8" borderId="17" xfId="0" applyNumberFormat="1" applyFont="1" applyFill="1" applyBorder="1" applyAlignment="1">
      <alignment horizontal="center" vertical="center" wrapText="1"/>
    </xf>
    <xf numFmtId="190" fontId="2" fillId="8" borderId="18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190" fontId="2" fillId="8" borderId="9" xfId="0" applyNumberFormat="1" applyFont="1" applyFill="1" applyBorder="1" applyAlignment="1">
      <alignment horizontal="center" vertical="center" wrapText="1"/>
    </xf>
    <xf numFmtId="190" fontId="2" fillId="8" borderId="27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190" fontId="2" fillId="8" borderId="22" xfId="0" applyNumberFormat="1" applyFont="1" applyFill="1" applyBorder="1" applyAlignment="1">
      <alignment horizontal="center" vertical="center" wrapText="1"/>
    </xf>
    <xf numFmtId="190" fontId="2" fillId="8" borderId="23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41" fontId="2" fillId="3" borderId="17" xfId="0" applyNumberFormat="1" applyFont="1" applyFill="1" applyBorder="1" applyAlignment="1">
      <alignment horizontal="center" vertical="center" wrapText="1"/>
    </xf>
    <xf numFmtId="41" fontId="2" fillId="3" borderId="18" xfId="0" applyNumberFormat="1" applyFont="1" applyFill="1" applyBorder="1" applyAlignment="1">
      <alignment horizontal="center" vertical="center" wrapText="1"/>
    </xf>
    <xf numFmtId="41" fontId="2" fillId="3" borderId="7" xfId="0" applyNumberFormat="1" applyFont="1" applyFill="1" applyBorder="1" applyAlignment="1">
      <alignment horizontal="center" vertical="center" wrapText="1"/>
    </xf>
    <xf numFmtId="41" fontId="2" fillId="3" borderId="40" xfId="0" applyNumberFormat="1" applyFont="1" applyFill="1" applyBorder="1" applyAlignment="1">
      <alignment horizontal="center" vertical="center" wrapText="1"/>
    </xf>
    <xf numFmtId="41" fontId="1" fillId="3" borderId="40" xfId="0" applyNumberFormat="1" applyFont="1" applyFill="1" applyBorder="1" applyAlignment="1">
      <alignment horizontal="center" vertical="center" wrapText="1"/>
    </xf>
    <xf numFmtId="0" fontId="0" fillId="0" borderId="0" xfId="0" applyFill="1"/>
    <xf numFmtId="41" fontId="1" fillId="4" borderId="7" xfId="0" applyNumberFormat="1" applyFont="1" applyFill="1" applyBorder="1" applyAlignment="1">
      <alignment horizontal="center" vertical="center" wrapText="1"/>
    </xf>
    <xf numFmtId="41" fontId="1" fillId="3" borderId="28" xfId="0" applyNumberFormat="1" applyFont="1" applyFill="1" applyBorder="1" applyAlignment="1">
      <alignment horizontal="center" vertical="center" wrapText="1"/>
    </xf>
    <xf numFmtId="41" fontId="1" fillId="3" borderId="41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41" fontId="2" fillId="3" borderId="28" xfId="0" applyNumberFormat="1" applyFont="1" applyFill="1" applyBorder="1" applyAlignment="1">
      <alignment horizontal="center" vertical="center" wrapText="1"/>
    </xf>
    <xf numFmtId="41" fontId="2" fillId="3" borderId="41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49" fontId="1" fillId="0" borderId="17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right" vertical="center" wrapText="1"/>
    </xf>
    <xf numFmtId="190" fontId="2" fillId="0" borderId="7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49" fontId="6" fillId="4" borderId="9" xfId="0" applyNumberFormat="1" applyFont="1" applyFill="1" applyBorder="1" applyAlignment="1">
      <alignment horizontal="center" vertical="center"/>
    </xf>
    <xf numFmtId="41" fontId="6" fillId="4" borderId="9" xfId="0" applyNumberFormat="1" applyFont="1" applyFill="1" applyBorder="1" applyAlignment="1">
      <alignment horizontal="center" vertical="center" wrapText="1"/>
    </xf>
    <xf numFmtId="188" fontId="6" fillId="4" borderId="9" xfId="0" applyNumberFormat="1" applyFont="1" applyFill="1" applyBorder="1" applyAlignment="1">
      <alignment horizontal="center" vertical="center" wrapText="1"/>
    </xf>
    <xf numFmtId="190" fontId="6" fillId="4" borderId="7" xfId="0" applyNumberFormat="1" applyFont="1" applyFill="1" applyBorder="1" applyAlignment="1">
      <alignment horizontal="center" vertical="center" wrapText="1"/>
    </xf>
    <xf numFmtId="190" fontId="2" fillId="0" borderId="9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190" fontId="2" fillId="0" borderId="2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quotePrefix="1">
      <alignment horizontal="center" vertical="center"/>
    </xf>
    <xf numFmtId="49" fontId="2" fillId="0" borderId="9" xfId="0" applyNumberFormat="1" applyFont="1" applyFill="1" applyBorder="1" applyAlignment="1" quotePrefix="1">
      <alignment horizontal="center" vertical="center"/>
    </xf>
    <xf numFmtId="0" fontId="1" fillId="0" borderId="21" xfId="0" applyFont="1" applyFill="1" applyBorder="1" applyAlignment="1" quotePrefix="1">
      <alignment horizontal="left" vertical="center"/>
    </xf>
    <xf numFmtId="49" fontId="2" fillId="0" borderId="10" xfId="0" applyNumberFormat="1" applyFont="1" applyFill="1" applyBorder="1" applyAlignment="1" quotePrefix="1">
      <alignment horizontal="left" vertical="center" wrapText="1"/>
    </xf>
    <xf numFmtId="49" fontId="2" fillId="0" borderId="9" xfId="0" applyNumberFormat="1" applyFont="1" applyFill="1" applyBorder="1" applyAlignment="1" quotePrefix="1">
      <alignment horizontal="left" vertical="center" wrapText="1"/>
    </xf>
  </cellXfs>
  <cellStyles count="40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_Fakt_2" xfId="49"/>
    <cellStyle name="_rozhufrovka 2009" xfId="50"/>
    <cellStyle name="_АТиСТ 5а МТР липень 2008" xfId="51"/>
    <cellStyle name="_ПРГК сводний_" xfId="52"/>
    <cellStyle name="_УТГ" xfId="53"/>
    <cellStyle name="_Феодосия 5а МТР липень 2008" xfId="54"/>
    <cellStyle name="_ХТГ довідка." xfId="55"/>
    <cellStyle name="_Шебелинка 5а МТР липень 2008" xfId="56"/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Акцент1 2" xfId="63"/>
    <cellStyle name="20% - Акцент1 3" xfId="64"/>
    <cellStyle name="20% - Акцент2 2" xfId="65"/>
    <cellStyle name="20% - Акцент2 3" xfId="66"/>
    <cellStyle name="20% - Акцент3 2" xfId="67"/>
    <cellStyle name="20% - Акцент3 3" xfId="68"/>
    <cellStyle name="20% - Акцент4 2" xfId="69"/>
    <cellStyle name="20% - Акцент4 3" xfId="70"/>
    <cellStyle name="20% - Акцент5 2" xfId="71"/>
    <cellStyle name="20% - Акцент5 3" xfId="72"/>
    <cellStyle name="20% - Акцент6 2" xfId="73"/>
    <cellStyle name="20% - Акцент6 3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 2" xfId="81"/>
    <cellStyle name="40% - Акцент1 3" xfId="82"/>
    <cellStyle name="40% - Акцент2 2" xfId="83"/>
    <cellStyle name="40% - Акцент2 3" xfId="84"/>
    <cellStyle name="40% - Акцент3 2" xfId="85"/>
    <cellStyle name="40% - Акцент3 3" xfId="86"/>
    <cellStyle name="40% - Акцент4 2" xfId="87"/>
    <cellStyle name="40% - Акцент4 3" xfId="88"/>
    <cellStyle name="40% - Акцент5 2" xfId="89"/>
    <cellStyle name="40% - Акцент5 3" xfId="90"/>
    <cellStyle name="40% - Акцент6 2" xfId="91"/>
    <cellStyle name="40% - Акцент6 3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60% - Акцент1 2" xfId="99"/>
    <cellStyle name="60% - Акцент1 3" xfId="100"/>
    <cellStyle name="60% - Акцент2 2" xfId="101"/>
    <cellStyle name="60% - Акцент2 3" xfId="102"/>
    <cellStyle name="60% - Акцент3 2" xfId="103"/>
    <cellStyle name="60% - Акцент3 3" xfId="104"/>
    <cellStyle name="60% - Акцент4 2" xfId="105"/>
    <cellStyle name="60% - Акцент4 3" xfId="106"/>
    <cellStyle name="60% - Акцент5 2" xfId="107"/>
    <cellStyle name="60% - Акцент5 3" xfId="108"/>
    <cellStyle name="60% - Акцент6 2" xfId="109"/>
    <cellStyle name="60% - Акцент6 3" xfId="110"/>
    <cellStyle name="Accent1" xfId="111"/>
    <cellStyle name="Accent2" xfId="112"/>
    <cellStyle name="Accent3" xfId="113"/>
    <cellStyle name="Accent4" xfId="114"/>
    <cellStyle name="Accent5" xfId="115"/>
    <cellStyle name="Accent6" xfId="116"/>
    <cellStyle name="Bad" xfId="117"/>
    <cellStyle name="Calculation" xfId="118"/>
    <cellStyle name="Check Cell" xfId="119"/>
    <cellStyle name="Column-Header" xfId="120"/>
    <cellStyle name="Column-Header 2" xfId="121"/>
    <cellStyle name="Column-Header 3" xfId="122"/>
    <cellStyle name="Column-Header 4" xfId="123"/>
    <cellStyle name="Column-Header 5" xfId="124"/>
    <cellStyle name="Column-Header 6" xfId="125"/>
    <cellStyle name="Column-Header 7" xfId="126"/>
    <cellStyle name="Column-Header 7 2" xfId="127"/>
    <cellStyle name="Column-Header 8" xfId="128"/>
    <cellStyle name="Column-Header 8 2" xfId="129"/>
    <cellStyle name="Column-Header 9" xfId="130"/>
    <cellStyle name="Column-Header 9 2" xfId="131"/>
    <cellStyle name="Column-Header_Zvit rux-koshtiv 2010 Департамент " xfId="132"/>
    <cellStyle name="Comma_2005_03_15-Финансовый_БГ" xfId="133"/>
    <cellStyle name="Define-Column" xfId="134"/>
    <cellStyle name="Define-Column 10" xfId="135"/>
    <cellStyle name="Define-Column 2" xfId="136"/>
    <cellStyle name="Define-Column 3" xfId="137"/>
    <cellStyle name="Define-Column 4" xfId="138"/>
    <cellStyle name="Define-Column 5" xfId="139"/>
    <cellStyle name="Define-Column 6" xfId="140"/>
    <cellStyle name="Define-Column 7" xfId="141"/>
    <cellStyle name="Define-Column 7 2" xfId="142"/>
    <cellStyle name="Define-Column 7 3" xfId="143"/>
    <cellStyle name="Define-Column 8" xfId="144"/>
    <cellStyle name="Define-Column 8 2" xfId="145"/>
    <cellStyle name="Define-Column 8 3" xfId="146"/>
    <cellStyle name="Define-Column 9" xfId="147"/>
    <cellStyle name="Define-Column 9 2" xfId="148"/>
    <cellStyle name="Define-Column 9 3" xfId="149"/>
    <cellStyle name="Define-Column_Zvit rux-koshtiv 2010 Департамент " xfId="150"/>
    <cellStyle name="Explanatory Text" xfId="151"/>
    <cellStyle name="FS10" xfId="152"/>
    <cellStyle name="Good" xfId="153"/>
    <cellStyle name="Heading 1" xfId="154"/>
    <cellStyle name="Heading 2" xfId="155"/>
    <cellStyle name="Heading 3" xfId="156"/>
    <cellStyle name="Heading 4" xfId="157"/>
    <cellStyle name="Hyperlink 2" xfId="158"/>
    <cellStyle name="Input" xfId="159"/>
    <cellStyle name="Level0" xfId="160"/>
    <cellStyle name="Level0 10" xfId="161"/>
    <cellStyle name="Level0 2" xfId="162"/>
    <cellStyle name="Level0 2 2" xfId="163"/>
    <cellStyle name="Level0 3" xfId="164"/>
    <cellStyle name="Level0 3 2" xfId="165"/>
    <cellStyle name="Level0 4" xfId="166"/>
    <cellStyle name="Level0 4 2" xfId="167"/>
    <cellStyle name="Level0 5" xfId="168"/>
    <cellStyle name="Level0 6" xfId="169"/>
    <cellStyle name="Level0 7" xfId="170"/>
    <cellStyle name="Level0 7 2" xfId="171"/>
    <cellStyle name="Level0 7 3" xfId="172"/>
    <cellStyle name="Level0 8" xfId="173"/>
    <cellStyle name="Level0 8 2" xfId="174"/>
    <cellStyle name="Level0 8 3" xfId="175"/>
    <cellStyle name="Level0 9" xfId="176"/>
    <cellStyle name="Level0 9 2" xfId="177"/>
    <cellStyle name="Level0 9 3" xfId="178"/>
    <cellStyle name="Level0_Zvit rux-koshtiv 2010 Департамент " xfId="179"/>
    <cellStyle name="Level1" xfId="180"/>
    <cellStyle name="Level1 2" xfId="181"/>
    <cellStyle name="Level1-Numbers" xfId="182"/>
    <cellStyle name="Level1-Numbers 2" xfId="183"/>
    <cellStyle name="Level1-Numbers-Hide" xfId="184"/>
    <cellStyle name="Level2" xfId="185"/>
    <cellStyle name="Level2 2" xfId="186"/>
    <cellStyle name="Level2-Hide" xfId="187"/>
    <cellStyle name="Level2-Hide 2" xfId="188"/>
    <cellStyle name="Level2-Numbers" xfId="189"/>
    <cellStyle name="Level2-Numbers 2" xfId="190"/>
    <cellStyle name="Level2-Numbers-Hide" xfId="191"/>
    <cellStyle name="Level3" xfId="192"/>
    <cellStyle name="Level3 2" xfId="193"/>
    <cellStyle name="Level3 3" xfId="194"/>
    <cellStyle name="Level3_План департамент_2010_1207" xfId="195"/>
    <cellStyle name="Level3-Hide" xfId="196"/>
    <cellStyle name="Level3-Hide 2" xfId="197"/>
    <cellStyle name="Level3-Numbers" xfId="198"/>
    <cellStyle name="Level3-Numbers 2" xfId="199"/>
    <cellStyle name="Level3-Numbers 3" xfId="200"/>
    <cellStyle name="Level3-Numbers_План департамент_2010_1207" xfId="201"/>
    <cellStyle name="Level3-Numbers-Hide" xfId="202"/>
    <cellStyle name="Level4" xfId="203"/>
    <cellStyle name="Level4 2" xfId="204"/>
    <cellStyle name="Level4-Hide" xfId="205"/>
    <cellStyle name="Level4-Hide 2" xfId="206"/>
    <cellStyle name="Level4-Numbers" xfId="207"/>
    <cellStyle name="Level4-Numbers 2" xfId="208"/>
    <cellStyle name="Level4-Numbers-Hide" xfId="209"/>
    <cellStyle name="Level5" xfId="210"/>
    <cellStyle name="Level5 2" xfId="211"/>
    <cellStyle name="Level5-Hide" xfId="212"/>
    <cellStyle name="Level5-Hide 2" xfId="213"/>
    <cellStyle name="Level5-Numbers" xfId="214"/>
    <cellStyle name="Level5-Numbers 2" xfId="215"/>
    <cellStyle name="Level5-Numbers-Hide" xfId="216"/>
    <cellStyle name="Level6" xfId="217"/>
    <cellStyle name="Level6 2" xfId="218"/>
    <cellStyle name="Level6-Hide" xfId="219"/>
    <cellStyle name="Level6-Hide 2" xfId="220"/>
    <cellStyle name="Level6-Numbers" xfId="221"/>
    <cellStyle name="Level6-Numbers 2" xfId="222"/>
    <cellStyle name="Level7" xfId="223"/>
    <cellStyle name="Level7-Hide" xfId="224"/>
    <cellStyle name="Level7-Numbers" xfId="225"/>
    <cellStyle name="Linked Cell" xfId="226"/>
    <cellStyle name="Neutral" xfId="227"/>
    <cellStyle name="Normal 2" xfId="228"/>
    <cellStyle name="Normal_2005_03_15-Финансовый_БГ" xfId="229"/>
    <cellStyle name="Normal_GSE DCF_Model_31_07_09 final" xfId="230"/>
    <cellStyle name="Note" xfId="231"/>
    <cellStyle name="Number-Cells" xfId="232"/>
    <cellStyle name="Number-Cells-Column2" xfId="233"/>
    <cellStyle name="Number-Cells-Column5" xfId="234"/>
    <cellStyle name="Output" xfId="235"/>
    <cellStyle name="Row-Header" xfId="236"/>
    <cellStyle name="Row-Header 2" xfId="237"/>
    <cellStyle name="Title" xfId="238"/>
    <cellStyle name="Total" xfId="239"/>
    <cellStyle name="Warning Text" xfId="240"/>
    <cellStyle name="Акцент1 2" xfId="241"/>
    <cellStyle name="Акцент1 3" xfId="242"/>
    <cellStyle name="Акцент2 2" xfId="243"/>
    <cellStyle name="Акцент2 3" xfId="244"/>
    <cellStyle name="Акцент3 2" xfId="245"/>
    <cellStyle name="Акцент3 3" xfId="246"/>
    <cellStyle name="Акцент4 2" xfId="247"/>
    <cellStyle name="Акцент4 3" xfId="248"/>
    <cellStyle name="Акцент5 2" xfId="249"/>
    <cellStyle name="Акцент5 3" xfId="250"/>
    <cellStyle name="Акцент6 2" xfId="251"/>
    <cellStyle name="Акцент6 3" xfId="252"/>
    <cellStyle name="Ввод  2" xfId="253"/>
    <cellStyle name="Ввод  3" xfId="254"/>
    <cellStyle name="Вывод 2" xfId="255"/>
    <cellStyle name="Вывод 3" xfId="256"/>
    <cellStyle name="Вычисление 2" xfId="257"/>
    <cellStyle name="Вычисление 3" xfId="258"/>
    <cellStyle name="Денежный 2" xfId="259"/>
    <cellStyle name="Заголовок 1 2" xfId="260"/>
    <cellStyle name="Заголовок 1 3" xfId="261"/>
    <cellStyle name="Заголовок 2 2" xfId="262"/>
    <cellStyle name="Заголовок 2 3" xfId="263"/>
    <cellStyle name="Заголовок 3 2" xfId="264"/>
    <cellStyle name="Заголовок 3 3" xfId="265"/>
    <cellStyle name="Заголовок 4 2" xfId="266"/>
    <cellStyle name="Заголовок 4 3" xfId="267"/>
    <cellStyle name="Итог 2" xfId="268"/>
    <cellStyle name="Итог 3" xfId="269"/>
    <cellStyle name="Контрольная ячейка 2" xfId="270"/>
    <cellStyle name="Контрольная ячейка 3" xfId="271"/>
    <cellStyle name="Название 2" xfId="272"/>
    <cellStyle name="Название 3" xfId="273"/>
    <cellStyle name="Нейтральный 2" xfId="274"/>
    <cellStyle name="Нейтральный 3" xfId="275"/>
    <cellStyle name="Обычный 10" xfId="276"/>
    <cellStyle name="Обычный 11" xfId="277"/>
    <cellStyle name="Обычный 12" xfId="278"/>
    <cellStyle name="Обычный 13" xfId="279"/>
    <cellStyle name="Обычный 14" xfId="280"/>
    <cellStyle name="Обычный 15" xfId="281"/>
    <cellStyle name="Обычный 16" xfId="282"/>
    <cellStyle name="Обычный 17" xfId="283"/>
    <cellStyle name="Обычный 18" xfId="284"/>
    <cellStyle name="Обычный 2" xfId="285"/>
    <cellStyle name="Обычный 2 10" xfId="286"/>
    <cellStyle name="Обычный 2 11" xfId="287"/>
    <cellStyle name="Обычный 2 12" xfId="288"/>
    <cellStyle name="Обычный 2 13" xfId="289"/>
    <cellStyle name="Обычный 2 14" xfId="290"/>
    <cellStyle name="Обычный 2 15" xfId="291"/>
    <cellStyle name="Обычный 2 16" xfId="292"/>
    <cellStyle name="Обычный 2 2" xfId="293"/>
    <cellStyle name="Обычный 2 2 2" xfId="294"/>
    <cellStyle name="Обычный 2 2 3" xfId="295"/>
    <cellStyle name="Обычный 2 2_Расшифровка прочих" xfId="296"/>
    <cellStyle name="Обычный 2 3" xfId="297"/>
    <cellStyle name="Обычный 2 4" xfId="298"/>
    <cellStyle name="Обычный 2 5" xfId="299"/>
    <cellStyle name="Обычный 2 6" xfId="300"/>
    <cellStyle name="Обычный 2 7" xfId="301"/>
    <cellStyle name="Обычный 2 8" xfId="302"/>
    <cellStyle name="Обычный 2 9" xfId="303"/>
    <cellStyle name="Обычный 2_2604-2010" xfId="304"/>
    <cellStyle name="Обычный 3" xfId="305"/>
    <cellStyle name="Обычный 3 10" xfId="306"/>
    <cellStyle name="Обычный 3 11" xfId="307"/>
    <cellStyle name="Обычный 3 12" xfId="308"/>
    <cellStyle name="Обычный 3 13" xfId="309"/>
    <cellStyle name="Обычный 3 14" xfId="310"/>
    <cellStyle name="Обычный 3 2" xfId="311"/>
    <cellStyle name="Обычный 3 3" xfId="312"/>
    <cellStyle name="Обычный 3 4" xfId="313"/>
    <cellStyle name="Обычный 3 5" xfId="314"/>
    <cellStyle name="Обычный 3 6" xfId="315"/>
    <cellStyle name="Обычный 3 7" xfId="316"/>
    <cellStyle name="Обычный 3 8" xfId="317"/>
    <cellStyle name="Обычный 3 9" xfId="318"/>
    <cellStyle name="Обычный 3_Дефицит_7 млрд_0608_бс" xfId="319"/>
    <cellStyle name="Обычный 4" xfId="320"/>
    <cellStyle name="Обычный 5" xfId="321"/>
    <cellStyle name="Обычный 5 2" xfId="322"/>
    <cellStyle name="Обычный 6" xfId="323"/>
    <cellStyle name="Обычный 6 2" xfId="324"/>
    <cellStyle name="Обычный 6 3" xfId="325"/>
    <cellStyle name="Обычный 6 4" xfId="326"/>
    <cellStyle name="Обычный 6_Дефицит_7 млрд_0608_бс" xfId="327"/>
    <cellStyle name="Обычный 7" xfId="328"/>
    <cellStyle name="Обычный 7 2" xfId="329"/>
    <cellStyle name="Обычный 8" xfId="330"/>
    <cellStyle name="Обычный 9" xfId="331"/>
    <cellStyle name="Обычный 9 2" xfId="332"/>
    <cellStyle name="Плохой 2" xfId="333"/>
    <cellStyle name="Плохой 3" xfId="334"/>
    <cellStyle name="Пояснение 2" xfId="335"/>
    <cellStyle name="Пояснение 3" xfId="336"/>
    <cellStyle name="Примечание 2" xfId="337"/>
    <cellStyle name="Примечание 3" xfId="338"/>
    <cellStyle name="Процентный 2" xfId="339"/>
    <cellStyle name="Процентный 2 10" xfId="340"/>
    <cellStyle name="Процентный 2 11" xfId="341"/>
    <cellStyle name="Процентный 2 12" xfId="342"/>
    <cellStyle name="Процентный 2 13" xfId="343"/>
    <cellStyle name="Процентный 2 14" xfId="344"/>
    <cellStyle name="Процентный 2 15" xfId="345"/>
    <cellStyle name="Процентный 2 16" xfId="346"/>
    <cellStyle name="Процентный 2 2" xfId="347"/>
    <cellStyle name="Процентный 2 3" xfId="348"/>
    <cellStyle name="Процентный 2 4" xfId="349"/>
    <cellStyle name="Процентный 2 5" xfId="350"/>
    <cellStyle name="Процентный 2 6" xfId="351"/>
    <cellStyle name="Процентный 2 7" xfId="352"/>
    <cellStyle name="Процентный 2 8" xfId="353"/>
    <cellStyle name="Процентный 2 9" xfId="354"/>
    <cellStyle name="Процентный 3" xfId="355"/>
    <cellStyle name="Процентный 4" xfId="356"/>
    <cellStyle name="Процентный 4 2" xfId="357"/>
    <cellStyle name="Связанная ячейка 2" xfId="358"/>
    <cellStyle name="Связанная ячейка 3" xfId="359"/>
    <cellStyle name="Стиль 1" xfId="360"/>
    <cellStyle name="Стиль 1 2" xfId="361"/>
    <cellStyle name="Стиль 1 3" xfId="362"/>
    <cellStyle name="Стиль 1 4" xfId="363"/>
    <cellStyle name="Стиль 1 5" xfId="364"/>
    <cellStyle name="Стиль 1 6" xfId="365"/>
    <cellStyle name="Стиль 1 7" xfId="366"/>
    <cellStyle name="Текст предупреждения 2" xfId="367"/>
    <cellStyle name="Текст предупреждения 3" xfId="368"/>
    <cellStyle name="Тысячи [0]_1.62" xfId="369"/>
    <cellStyle name="Тысячи_1.62" xfId="370"/>
    <cellStyle name="Финансовый 2" xfId="371"/>
    <cellStyle name="Финансовый 2 10" xfId="372"/>
    <cellStyle name="Финансовый 2 11" xfId="373"/>
    <cellStyle name="Финансовый 2 12" xfId="374"/>
    <cellStyle name="Финансовый 2 13" xfId="375"/>
    <cellStyle name="Финансовый 2 14" xfId="376"/>
    <cellStyle name="Финансовый 2 15" xfId="377"/>
    <cellStyle name="Финансовый 2 16" xfId="378"/>
    <cellStyle name="Финансовый 2 17" xfId="379"/>
    <cellStyle name="Финансовый 2 2" xfId="380"/>
    <cellStyle name="Финансовый 2 3" xfId="381"/>
    <cellStyle name="Финансовый 2 4" xfId="382"/>
    <cellStyle name="Финансовый 2 5" xfId="383"/>
    <cellStyle name="Финансовый 2 6" xfId="384"/>
    <cellStyle name="Финансовый 2 7" xfId="385"/>
    <cellStyle name="Финансовый 2 8" xfId="386"/>
    <cellStyle name="Финансовый 2 9" xfId="387"/>
    <cellStyle name="Финансовый 3" xfId="388"/>
    <cellStyle name="Финансовый 3 2" xfId="389"/>
    <cellStyle name="Финансовый 4" xfId="390"/>
    <cellStyle name="Финансовый 4 2" xfId="391"/>
    <cellStyle name="Финансовый 4 3" xfId="392"/>
    <cellStyle name="Финансовый 5" xfId="393"/>
    <cellStyle name="Финансовый 6" xfId="394"/>
    <cellStyle name="Финансовый 7" xfId="395"/>
    <cellStyle name="Хороший 2" xfId="396"/>
    <cellStyle name="Хороший 3" xfId="397"/>
    <cellStyle name="числовой" xfId="398"/>
    <cellStyle name="Ю" xfId="399"/>
    <cellStyle name="Ю-FreeSet_10" xfId="400"/>
  </cellStyles>
  <tableStyles count="0" defaultTableStyle="TableStyleMedium2" defaultPivotStyle="PivotStyleLight16"/>
  <colors>
    <mruColors>
      <color rgb="00CCFFFF"/>
      <color rgb="00FFFF99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tyles" Target="styles.xml"/><Relationship Id="rId43" Type="http://schemas.openxmlformats.org/officeDocument/2006/relationships/sharedStrings" Target="sharedString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3.xml"/><Relationship Id="rId38" Type="http://schemas.openxmlformats.org/officeDocument/2006/relationships/externalLink" Target="externalLinks/externalLink32.xml"/><Relationship Id="rId37" Type="http://schemas.openxmlformats.org/officeDocument/2006/relationships/externalLink" Target="externalLinks/externalLink31.xml"/><Relationship Id="rId36" Type="http://schemas.openxmlformats.org/officeDocument/2006/relationships/externalLink" Target="externalLinks/externalLink30.xml"/><Relationship Id="rId35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8.xml"/><Relationship Id="rId33" Type="http://schemas.openxmlformats.org/officeDocument/2006/relationships/externalLink" Target="externalLinks/externalLink27.xml"/><Relationship Id="rId32" Type="http://schemas.openxmlformats.org/officeDocument/2006/relationships/externalLink" Target="externalLinks/externalLink26.xml"/><Relationship Id="rId31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3.xml"/><Relationship Id="rId28" Type="http://schemas.openxmlformats.org/officeDocument/2006/relationships/externalLink" Target="externalLinks/externalLink22.xml"/><Relationship Id="rId27" Type="http://schemas.openxmlformats.org/officeDocument/2006/relationships/externalLink" Target="externalLinks/externalLink21.xml"/><Relationship Id="rId26" Type="http://schemas.openxmlformats.org/officeDocument/2006/relationships/externalLink" Target="externalLinks/externalLink20.xml"/><Relationship Id="rId25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8.xml"/><Relationship Id="rId23" Type="http://schemas.openxmlformats.org/officeDocument/2006/relationships/externalLink" Target="externalLinks/externalLink17.xml"/><Relationship Id="rId22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3"/>
  </sheetPr>
  <dimension ref="A1:L434"/>
  <sheetViews>
    <sheetView tabSelected="1" zoomScale="70" zoomScaleNormal="70" zoomScalePageLayoutView="73" zoomScaleSheetLayoutView="85" topLeftCell="A22" workbookViewId="0">
      <selection activeCell="D34" sqref="D34"/>
    </sheetView>
  </sheetViews>
  <sheetFormatPr defaultColWidth="9.11111111111111" defaultRowHeight="18.75"/>
  <cols>
    <col min="1" max="1" width="86.1111111111111" style="78" customWidth="1"/>
    <col min="2" max="2" width="17.1111111111111" style="5" customWidth="1"/>
    <col min="3" max="6" width="30.6666666666667" style="5" customWidth="1"/>
    <col min="7" max="7" width="25.6666666666667" style="5" customWidth="1"/>
    <col min="8" max="8" width="21.6666666666667" style="5" customWidth="1"/>
    <col min="9" max="9" width="10" style="78" customWidth="1"/>
    <col min="10" max="10" width="9.55555555555556" style="78" customWidth="1"/>
    <col min="11" max="16384" width="9.11111111111111" style="78"/>
  </cols>
  <sheetData>
    <row r="1" customHeight="1" spans="2:12">
      <c r="B1" s="122"/>
      <c r="C1" s="122"/>
      <c r="D1" s="122"/>
      <c r="E1" s="78"/>
      <c r="F1" s="94"/>
      <c r="G1" s="94"/>
      <c r="H1" s="94"/>
      <c r="I1" s="292"/>
      <c r="J1" s="292"/>
      <c r="K1" s="292"/>
      <c r="L1" s="292"/>
    </row>
    <row r="2" customHeight="1" spans="1:12">
      <c r="A2" s="209"/>
      <c r="E2" s="78"/>
      <c r="F2" s="94"/>
      <c r="G2" s="94"/>
      <c r="H2" s="94"/>
      <c r="I2" s="292"/>
      <c r="J2" s="292"/>
      <c r="K2" s="292"/>
      <c r="L2" s="292"/>
    </row>
    <row r="3" customHeight="1" spans="1:12">
      <c r="A3" s="5"/>
      <c r="E3" s="94"/>
      <c r="F3" s="94"/>
      <c r="G3" s="94"/>
      <c r="H3" s="94"/>
      <c r="I3" s="292"/>
      <c r="J3" s="292"/>
      <c r="K3" s="292"/>
      <c r="L3" s="292"/>
    </row>
    <row r="4" customHeight="1" spans="1:12">
      <c r="A4" s="5"/>
      <c r="E4" s="94"/>
      <c r="F4" s="94"/>
      <c r="G4" s="94"/>
      <c r="H4" s="94"/>
      <c r="I4" s="292"/>
      <c r="J4" s="292"/>
      <c r="K4" s="292"/>
      <c r="L4" s="292"/>
    </row>
    <row r="5" customHeight="1" spans="1:12">
      <c r="A5" s="5"/>
      <c r="E5" s="94"/>
      <c r="F5" s="94"/>
      <c r="G5" s="94"/>
      <c r="H5" s="94"/>
      <c r="I5" s="292"/>
      <c r="J5" s="292"/>
      <c r="K5" s="292"/>
      <c r="L5" s="292"/>
    </row>
    <row r="6" customHeight="1" spans="1:12">
      <c r="A6" s="5"/>
      <c r="E6" s="94"/>
      <c r="F6" s="94"/>
      <c r="G6" s="94"/>
      <c r="H6" s="94"/>
      <c r="I6" s="292"/>
      <c r="J6" s="292"/>
      <c r="K6" s="292"/>
      <c r="L6" s="292"/>
    </row>
    <row r="7" customHeight="1" spans="1:12">
      <c r="A7" s="5"/>
      <c r="E7" s="94"/>
      <c r="F7" s="94"/>
      <c r="G7" s="94"/>
      <c r="H7" s="94"/>
      <c r="I7" s="292"/>
      <c r="J7" s="292"/>
      <c r="K7" s="292"/>
      <c r="L7" s="292"/>
    </row>
    <row r="8" customHeight="1" spans="1:12">
      <c r="A8" s="5"/>
      <c r="E8" s="94"/>
      <c r="F8" s="94"/>
      <c r="G8" s="94"/>
      <c r="H8" s="94"/>
      <c r="I8" s="292"/>
      <c r="J8" s="292"/>
      <c r="K8" s="292"/>
      <c r="L8" s="292"/>
    </row>
    <row r="9" ht="39.75" customHeight="1" spans="1:8">
      <c r="A9" s="210"/>
      <c r="B9" s="211"/>
      <c r="C9" s="211"/>
      <c r="D9" s="211"/>
      <c r="E9" s="98" t="s">
        <v>0</v>
      </c>
      <c r="F9" s="100"/>
      <c r="G9" s="98" t="s">
        <v>1</v>
      </c>
      <c r="H9" s="100"/>
    </row>
    <row r="10" ht="20.1" customHeight="1" spans="1:8">
      <c r="A10" s="212" t="s">
        <v>2</v>
      </c>
      <c r="B10" s="213" t="s">
        <v>3</v>
      </c>
      <c r="C10" s="214"/>
      <c r="D10" s="215"/>
      <c r="E10" s="216" t="s">
        <v>4</v>
      </c>
      <c r="F10" s="217" t="s">
        <v>5</v>
      </c>
      <c r="G10" s="218" t="s">
        <v>6</v>
      </c>
      <c r="H10" s="219"/>
    </row>
    <row r="11" ht="20.1" customHeight="1" spans="1:8">
      <c r="A11" s="216" t="s">
        <v>7</v>
      </c>
      <c r="B11" s="220" t="s">
        <v>8</v>
      </c>
      <c r="C11" s="221"/>
      <c r="D11" s="222"/>
      <c r="E11" s="212" t="s">
        <v>9</v>
      </c>
      <c r="F11" s="216"/>
      <c r="G11" s="218" t="s">
        <v>6</v>
      </c>
      <c r="H11" s="219"/>
    </row>
    <row r="12" ht="20.1" customHeight="1" spans="1:8">
      <c r="A12" s="132" t="s">
        <v>10</v>
      </c>
      <c r="B12" s="220"/>
      <c r="C12" s="221"/>
      <c r="D12" s="222"/>
      <c r="E12" s="216" t="s">
        <v>11</v>
      </c>
      <c r="F12" s="216"/>
      <c r="G12" s="218" t="s">
        <v>6</v>
      </c>
      <c r="H12" s="219"/>
    </row>
    <row r="13" ht="20.1" customHeight="1" spans="1:8">
      <c r="A13" s="212" t="s">
        <v>12</v>
      </c>
      <c r="B13" s="220" t="s">
        <v>13</v>
      </c>
      <c r="C13" s="221"/>
      <c r="D13" s="222"/>
      <c r="E13" s="212" t="s">
        <v>14</v>
      </c>
      <c r="F13" s="212" t="s">
        <v>15</v>
      </c>
      <c r="G13" s="218" t="s">
        <v>6</v>
      </c>
      <c r="H13" s="219"/>
    </row>
    <row r="14" ht="20.1" customHeight="1" spans="1:8">
      <c r="A14" s="212" t="s">
        <v>16</v>
      </c>
      <c r="B14" s="98"/>
      <c r="C14" s="99"/>
      <c r="D14" s="99"/>
      <c r="E14" s="99"/>
      <c r="F14" s="99"/>
      <c r="G14" s="99"/>
      <c r="H14" s="100"/>
    </row>
    <row r="15" ht="20.1" customHeight="1" spans="1:8">
      <c r="A15" s="212" t="s">
        <v>17</v>
      </c>
      <c r="B15" s="98"/>
      <c r="C15" s="99"/>
      <c r="D15" s="99"/>
      <c r="E15" s="99"/>
      <c r="F15" s="99"/>
      <c r="G15" s="99"/>
      <c r="H15" s="100"/>
    </row>
    <row r="16" ht="20.1" customHeight="1" spans="1:8">
      <c r="A16" s="212" t="s">
        <v>18</v>
      </c>
      <c r="B16" s="98"/>
      <c r="C16" s="99"/>
      <c r="D16" s="99"/>
      <c r="E16" s="99"/>
      <c r="F16" s="99"/>
      <c r="G16" s="99"/>
      <c r="H16" s="100"/>
    </row>
    <row r="17" ht="20.1" customHeight="1" spans="1:8">
      <c r="A17" s="212" t="s">
        <v>19</v>
      </c>
      <c r="B17" s="220">
        <v>43</v>
      </c>
      <c r="C17" s="221"/>
      <c r="D17" s="221"/>
      <c r="E17" s="221"/>
      <c r="F17" s="221"/>
      <c r="G17" s="221"/>
      <c r="H17" s="222"/>
    </row>
    <row r="18" ht="20.1" customHeight="1" spans="1:8">
      <c r="A18" s="223" t="s">
        <v>20</v>
      </c>
      <c r="B18" s="89" t="s">
        <v>21</v>
      </c>
      <c r="C18" s="90"/>
      <c r="D18" s="90"/>
      <c r="E18" s="90"/>
      <c r="F18" s="90"/>
      <c r="G18" s="90"/>
      <c r="H18" s="91"/>
    </row>
    <row r="19" ht="20.1" customHeight="1" spans="1:8">
      <c r="A19" s="106" t="s">
        <v>22</v>
      </c>
      <c r="B19" s="89" t="s">
        <v>23</v>
      </c>
      <c r="C19" s="90"/>
      <c r="D19" s="90"/>
      <c r="E19" s="91"/>
      <c r="F19" s="89" t="s">
        <v>24</v>
      </c>
      <c r="G19" s="91"/>
      <c r="H19" s="81" t="s">
        <v>25</v>
      </c>
    </row>
    <row r="20" ht="19.5" customHeight="1" spans="1:8">
      <c r="A20" s="223" t="s">
        <v>26</v>
      </c>
      <c r="B20" s="89" t="s">
        <v>27</v>
      </c>
      <c r="C20" s="90"/>
      <c r="D20" s="90"/>
      <c r="E20" s="91"/>
      <c r="F20" s="189" t="s">
        <v>28</v>
      </c>
      <c r="G20" s="190"/>
      <c r="H20" s="106"/>
    </row>
    <row r="21" ht="20.1" customHeight="1" spans="2:8">
      <c r="B21" s="96"/>
      <c r="C21" s="96"/>
      <c r="D21" s="96"/>
      <c r="E21" s="96"/>
      <c r="F21" s="78"/>
      <c r="G21" s="78"/>
      <c r="H21" s="78"/>
    </row>
    <row r="22" ht="19.5" customHeight="1" spans="1:8">
      <c r="A22" s="94"/>
      <c r="B22" s="78"/>
      <c r="C22" s="78"/>
      <c r="D22" s="78"/>
      <c r="E22" s="78"/>
      <c r="F22" s="78"/>
      <c r="G22" s="78"/>
      <c r="H22" s="78"/>
    </row>
    <row r="23" ht="19.5" customHeight="1" spans="1:8">
      <c r="A23" s="79" t="s">
        <v>29</v>
      </c>
      <c r="B23" s="79"/>
      <c r="C23" s="79"/>
      <c r="D23" s="79"/>
      <c r="E23" s="79"/>
      <c r="F23" s="79"/>
      <c r="G23" s="79"/>
      <c r="H23" s="79"/>
    </row>
    <row r="24" spans="1:8">
      <c r="A24" s="79" t="s">
        <v>30</v>
      </c>
      <c r="B24" s="79"/>
      <c r="C24" s="79"/>
      <c r="D24" s="79"/>
      <c r="E24" s="79"/>
      <c r="F24" s="79"/>
      <c r="G24" s="79"/>
      <c r="H24" s="79"/>
    </row>
    <row r="25" spans="1:8">
      <c r="A25" s="79" t="s">
        <v>31</v>
      </c>
      <c r="B25" s="79"/>
      <c r="C25" s="79"/>
      <c r="D25" s="79"/>
      <c r="E25" s="79"/>
      <c r="F25" s="79"/>
      <c r="G25" s="79"/>
      <c r="H25" s="79"/>
    </row>
    <row r="26" spans="1:1">
      <c r="A26" s="5"/>
    </row>
    <row r="27" ht="17.25" customHeight="1" spans="1:8">
      <c r="A27" s="79"/>
      <c r="B27" s="79"/>
      <c r="C27" s="79"/>
      <c r="D27" s="79"/>
      <c r="E27" s="79"/>
      <c r="F27" s="79"/>
      <c r="G27" s="79"/>
      <c r="H27" s="79"/>
    </row>
    <row r="28" spans="1:8">
      <c r="A28" s="79" t="s">
        <v>32</v>
      </c>
      <c r="B28" s="79"/>
      <c r="C28" s="79"/>
      <c r="D28" s="79"/>
      <c r="E28" s="79"/>
      <c r="F28" s="79"/>
      <c r="G28" s="79"/>
      <c r="H28" s="79"/>
    </row>
    <row r="29" ht="12" customHeight="1" spans="2:8">
      <c r="B29" s="115"/>
      <c r="C29" s="115"/>
      <c r="D29" s="115"/>
      <c r="E29" s="115"/>
      <c r="F29" s="115"/>
      <c r="G29" s="115"/>
      <c r="H29" s="115"/>
    </row>
    <row r="30" ht="43.5" customHeight="1" spans="1:8">
      <c r="A30" s="224" t="s">
        <v>33</v>
      </c>
      <c r="B30" s="225" t="s">
        <v>34</v>
      </c>
      <c r="C30" s="225" t="s">
        <v>35</v>
      </c>
      <c r="D30" s="225"/>
      <c r="E30" s="226" t="s">
        <v>36</v>
      </c>
      <c r="F30" s="226"/>
      <c r="G30" s="226"/>
      <c r="H30" s="227"/>
    </row>
    <row r="31" ht="44.25" customHeight="1" spans="1:8">
      <c r="A31" s="228"/>
      <c r="B31" s="81"/>
      <c r="C31" s="81" t="s">
        <v>37</v>
      </c>
      <c r="D31" s="81" t="s">
        <v>38</v>
      </c>
      <c r="E31" s="102" t="s">
        <v>39</v>
      </c>
      <c r="F31" s="102" t="s">
        <v>40</v>
      </c>
      <c r="G31" s="102" t="s">
        <v>41</v>
      </c>
      <c r="H31" s="229" t="s">
        <v>42</v>
      </c>
    </row>
    <row r="32" ht="19.5" spans="1:8">
      <c r="A32" s="230">
        <v>1</v>
      </c>
      <c r="B32" s="231">
        <v>2</v>
      </c>
      <c r="C32" s="232">
        <v>3</v>
      </c>
      <c r="D32" s="231">
        <v>4</v>
      </c>
      <c r="E32" s="232">
        <v>5</v>
      </c>
      <c r="F32" s="231">
        <v>6</v>
      </c>
      <c r="G32" s="232">
        <v>7</v>
      </c>
      <c r="H32" s="233">
        <v>8</v>
      </c>
    </row>
    <row r="33" s="25" customFormat="1" ht="25.5" customHeight="1" spans="1:8">
      <c r="A33" s="234" t="s">
        <v>43</v>
      </c>
      <c r="B33" s="235"/>
      <c r="C33" s="235"/>
      <c r="D33" s="235"/>
      <c r="E33" s="235"/>
      <c r="F33" s="235"/>
      <c r="G33" s="235"/>
      <c r="H33" s="236"/>
    </row>
    <row r="34" s="25" customFormat="1" ht="20.1" customHeight="1" spans="1:8">
      <c r="A34" s="237" t="s">
        <v>44</v>
      </c>
      <c r="B34" s="238">
        <v>1000</v>
      </c>
      <c r="C34" s="239">
        <f>'І. Інф. до звіт.'!C29</f>
        <v>16405</v>
      </c>
      <c r="D34" s="239">
        <f>'І. Інф. до звіт.'!D29</f>
        <v>16751</v>
      </c>
      <c r="E34" s="239">
        <f>'І. Інф. до звіт.'!E29</f>
        <v>9447</v>
      </c>
      <c r="F34" s="239">
        <f>'І. Інф. до звіт.'!F29</f>
        <v>6049</v>
      </c>
      <c r="G34" s="240">
        <f>F34-E34</f>
        <v>-3398</v>
      </c>
      <c r="H34" s="241">
        <f>(F34/E34)*100</f>
        <v>64.0309092833704</v>
      </c>
    </row>
    <row r="35" s="25" customFormat="1" ht="20.1" customHeight="1" spans="1:8">
      <c r="A35" s="242" t="s">
        <v>45</v>
      </c>
      <c r="B35" s="81">
        <v>1010</v>
      </c>
      <c r="C35" s="243">
        <f>'І. Інф. до звіт.'!C30</f>
        <v>-15062</v>
      </c>
      <c r="D35" s="243">
        <f>'І. Інф. до звіт.'!D30</f>
        <v>-19228</v>
      </c>
      <c r="E35" s="243">
        <f>'І. Інф. до звіт.'!E30</f>
        <v>-8209</v>
      </c>
      <c r="F35" s="243">
        <f>'І. Інф. до звіт.'!F30</f>
        <v>-7122</v>
      </c>
      <c r="G35" s="75">
        <f>F35-E35</f>
        <v>1087</v>
      </c>
      <c r="H35" s="244">
        <f>(F35/E35)*100</f>
        <v>86.7584358630771</v>
      </c>
    </row>
    <row r="36" s="25" customFormat="1" ht="20.1" customHeight="1" spans="1:8">
      <c r="A36" s="245" t="s">
        <v>46</v>
      </c>
      <c r="B36" s="207">
        <v>1020</v>
      </c>
      <c r="C36" s="75">
        <f>SUM(C34:C35)</f>
        <v>1343</v>
      </c>
      <c r="D36" s="75">
        <f>SUM(D34:D35)</f>
        <v>-2477</v>
      </c>
      <c r="E36" s="75">
        <f>SUM(E34:E35)</f>
        <v>1238</v>
      </c>
      <c r="F36" s="75">
        <f>SUM(F34:F35)</f>
        <v>-1073</v>
      </c>
      <c r="G36" s="75">
        <f>F36-E36</f>
        <v>-2311</v>
      </c>
      <c r="H36" s="244">
        <f>(F36/E36)*100</f>
        <v>-86.6720516962843</v>
      </c>
    </row>
    <row r="37" s="25" customFormat="1" ht="20.1" customHeight="1" spans="1:8">
      <c r="A37" s="246" t="s">
        <v>47</v>
      </c>
      <c r="B37" s="207">
        <v>1310</v>
      </c>
      <c r="C37" s="130">
        <f>'І. Інф. до звіт.'!C112</f>
        <v>1519</v>
      </c>
      <c r="D37" s="130">
        <f>'І. Інф. до звіт.'!D112</f>
        <v>-2624</v>
      </c>
      <c r="E37" s="130">
        <f>'І. Інф. до звіт.'!E112</f>
        <v>1214</v>
      </c>
      <c r="F37" s="130">
        <f>'І. Інф. до звіт.'!F112</f>
        <v>-1116</v>
      </c>
      <c r="G37" s="75">
        <f>F37-E37</f>
        <v>-2330</v>
      </c>
      <c r="H37" s="244">
        <f>(F37/E37)*100</f>
        <v>-91.9275123558484</v>
      </c>
    </row>
    <row r="38" s="25" customFormat="1" ht="20.1" customHeight="1" spans="1:8">
      <c r="A38" s="247" t="s">
        <v>48</v>
      </c>
      <c r="B38" s="248">
        <v>1200</v>
      </c>
      <c r="C38" s="249">
        <f>'І. Інф. до звіт.'!C99</f>
        <v>1295</v>
      </c>
      <c r="D38" s="249">
        <f>'І. Інф. до звіт.'!D99</f>
        <v>-2714</v>
      </c>
      <c r="E38" s="249">
        <f>'І. Інф. до звіт.'!E99</f>
        <v>449</v>
      </c>
      <c r="F38" s="249">
        <f>'І. Інф. до звіт.'!F99</f>
        <v>-784</v>
      </c>
      <c r="G38" s="250">
        <f>F38-E38</f>
        <v>-1233</v>
      </c>
      <c r="H38" s="251">
        <f>(F38/E38)*100</f>
        <v>-174.610244988864</v>
      </c>
    </row>
    <row r="39" s="25" customFormat="1" ht="28.5" customHeight="1" spans="1:8">
      <c r="A39" s="234" t="s">
        <v>49</v>
      </c>
      <c r="B39" s="235"/>
      <c r="C39" s="235"/>
      <c r="D39" s="235"/>
      <c r="E39" s="235"/>
      <c r="F39" s="235"/>
      <c r="G39" s="235"/>
      <c r="H39" s="236"/>
    </row>
    <row r="40" s="25" customFormat="1" spans="1:8">
      <c r="A40" s="252" t="s">
        <v>50</v>
      </c>
      <c r="B40" s="253">
        <v>2111</v>
      </c>
      <c r="C40" s="254">
        <f>'ІІ. Розр. з бюджетом'!C24</f>
        <v>23</v>
      </c>
      <c r="D40" s="254">
        <f>'ІІ. Розр. з бюджетом'!D24</f>
        <v>5</v>
      </c>
      <c r="E40" s="254">
        <f>'ІІ. Розр. з бюджетом'!E24</f>
        <v>0</v>
      </c>
      <c r="F40" s="254">
        <f>'ІІ. Розр. з бюджетом'!F24</f>
        <v>0</v>
      </c>
      <c r="G40" s="240">
        <f t="shared" ref="G40:G45" si="0">F40-E40</f>
        <v>0</v>
      </c>
      <c r="H40" s="241" t="e">
        <f t="shared" ref="H40:H45" si="1">(F40/E40)*100</f>
        <v>#DIV/0!</v>
      </c>
    </row>
    <row r="41" s="25" customFormat="1" ht="37.5" spans="1:8">
      <c r="A41" s="255" t="s">
        <v>51</v>
      </c>
      <c r="B41" s="80">
        <v>2112</v>
      </c>
      <c r="C41" s="108">
        <f>'ІІ. Розр. з бюджетом'!C25</f>
        <v>2400</v>
      </c>
      <c r="D41" s="108">
        <f>'ІІ. Розр. з бюджетом'!D25</f>
        <v>1284</v>
      </c>
      <c r="E41" s="108">
        <f>'ІІ. Розр. з бюджетом'!E25</f>
        <v>775</v>
      </c>
      <c r="F41" s="108">
        <f>'ІІ. Розр. з бюджетом'!F25</f>
        <v>529</v>
      </c>
      <c r="G41" s="75">
        <f t="shared" si="0"/>
        <v>-246</v>
      </c>
      <c r="H41" s="244">
        <f t="shared" si="1"/>
        <v>68.258064516129</v>
      </c>
    </row>
    <row r="42" s="25" customFormat="1" ht="36.75" customHeight="1" spans="1:8">
      <c r="A42" s="256" t="s">
        <v>52</v>
      </c>
      <c r="B42" s="81">
        <v>2113</v>
      </c>
      <c r="C42" s="108" t="str">
        <f>'ІІ. Розр. з бюджетом'!C26</f>
        <v>(    )</v>
      </c>
      <c r="D42" s="108" t="str">
        <f>'ІІ. Розр. з бюджетом'!D26</f>
        <v>(    )</v>
      </c>
      <c r="E42" s="108" t="str">
        <f>'ІІ. Розр. з бюджетом'!E26</f>
        <v>(    )</v>
      </c>
      <c r="F42" s="108" t="str">
        <f>'ІІ. Розр. з бюджетом'!F26</f>
        <v>(    )</v>
      </c>
      <c r="G42" s="75" t="e">
        <f t="shared" si="0"/>
        <v>#VALUE!</v>
      </c>
      <c r="H42" s="244" t="e">
        <f t="shared" si="1"/>
        <v>#VALUE!</v>
      </c>
    </row>
    <row r="43" s="25" customFormat="1" ht="42" customHeight="1" spans="1:8">
      <c r="A43" s="256" t="s">
        <v>53</v>
      </c>
      <c r="B43" s="81">
        <v>2115</v>
      </c>
      <c r="C43" s="108">
        <f>'ІІ. Розр. з бюджетом'!C28</f>
        <v>127</v>
      </c>
      <c r="D43" s="108">
        <f>'ІІ. Розр. з бюджетом'!D28</f>
        <v>5</v>
      </c>
      <c r="E43" s="108">
        <f>'ІІ. Розр. з бюджетом'!E28</f>
        <v>45</v>
      </c>
      <c r="F43" s="108">
        <f>'ІІ. Розр. з бюджетом'!F28</f>
        <v>0</v>
      </c>
      <c r="G43" s="75">
        <f t="shared" si="0"/>
        <v>-45</v>
      </c>
      <c r="H43" s="244">
        <f t="shared" si="1"/>
        <v>0</v>
      </c>
    </row>
    <row r="44" s="25" customFormat="1" ht="60.75" customHeight="1" spans="1:8">
      <c r="A44" s="257" t="s">
        <v>54</v>
      </c>
      <c r="B44" s="81">
        <v>2131</v>
      </c>
      <c r="C44" s="243">
        <f>'ІІ. Розр. з бюджетом'!C39</f>
        <v>0</v>
      </c>
      <c r="D44" s="243">
        <f>'ІІ. Розр. з бюджетом'!D39</f>
        <v>0</v>
      </c>
      <c r="E44" s="243">
        <f>'ІІ. Розр. з бюджетом'!E39</f>
        <v>0</v>
      </c>
      <c r="F44" s="243">
        <f>'ІІ. Розр. з бюджетом'!F39</f>
        <v>0</v>
      </c>
      <c r="G44" s="75">
        <f t="shared" si="0"/>
        <v>0</v>
      </c>
      <c r="H44" s="244" t="e">
        <f t="shared" si="1"/>
        <v>#DIV/0!</v>
      </c>
    </row>
    <row r="45" s="25" customFormat="1" ht="22.5" customHeight="1" spans="1:8">
      <c r="A45" s="258" t="s">
        <v>55</v>
      </c>
      <c r="B45" s="259">
        <v>2200</v>
      </c>
      <c r="C45" s="260">
        <f>'ІІ. Розр. з бюджетом'!C46</f>
        <v>4988</v>
      </c>
      <c r="D45" s="260">
        <f>'ІІ. Розр. з бюджетом'!D46</f>
        <v>4010</v>
      </c>
      <c r="E45" s="260">
        <f>'ІІ. Розр. з бюджетом'!E46</f>
        <v>1915</v>
      </c>
      <c r="F45" s="260">
        <f>'ІІ. Розр. з бюджетом'!F46</f>
        <v>1592</v>
      </c>
      <c r="G45" s="250">
        <f t="shared" si="0"/>
        <v>-323</v>
      </c>
      <c r="H45" s="251">
        <f t="shared" si="1"/>
        <v>83.1331592689295</v>
      </c>
    </row>
    <row r="46" s="25" customFormat="1" ht="28.5" customHeight="1" spans="1:8">
      <c r="A46" s="261" t="s">
        <v>56</v>
      </c>
      <c r="B46" s="262"/>
      <c r="C46" s="262"/>
      <c r="D46" s="262"/>
      <c r="E46" s="262"/>
      <c r="F46" s="262"/>
      <c r="G46" s="262"/>
      <c r="H46" s="263"/>
    </row>
    <row r="47" s="25" customFormat="1" ht="20.1" customHeight="1" spans="1:8">
      <c r="A47" s="264" t="s">
        <v>57</v>
      </c>
      <c r="B47" s="265">
        <v>4000</v>
      </c>
      <c r="C47" s="266">
        <f>'IV кап.інв. V кред.'!H6</f>
        <v>14</v>
      </c>
      <c r="D47" s="266">
        <f>'IV кап.інв. V кред.'!J6</f>
        <v>91</v>
      </c>
      <c r="E47" s="266">
        <f>'IV кап.інв. V кред.'!L6</f>
        <v>2257</v>
      </c>
      <c r="F47" s="266">
        <f>'IV кап.інв. V кред.'!N6</f>
        <v>15</v>
      </c>
      <c r="G47" s="267">
        <f>F47-E47</f>
        <v>-2242</v>
      </c>
      <c r="H47" s="268">
        <f>(F47/E47)*100</f>
        <v>0.664599025254763</v>
      </c>
    </row>
    <row r="48" s="25" customFormat="1" ht="27" customHeight="1" spans="1:8">
      <c r="A48" s="269" t="s">
        <v>58</v>
      </c>
      <c r="B48" s="270"/>
      <c r="C48" s="270"/>
      <c r="D48" s="270"/>
      <c r="E48" s="270"/>
      <c r="F48" s="270"/>
      <c r="G48" s="270"/>
      <c r="H48" s="271"/>
    </row>
    <row r="49" s="25" customFormat="1" ht="75" spans="1:8">
      <c r="A49" s="272" t="s">
        <v>59</v>
      </c>
      <c r="B49" s="253">
        <v>5010</v>
      </c>
      <c r="C49" s="75">
        <f>(C38/C34)*100</f>
        <v>7.89393477598293</v>
      </c>
      <c r="D49" s="75">
        <f>(D38/D34)*100</f>
        <v>-16.2020177899827</v>
      </c>
      <c r="E49" s="75">
        <f>(E38/E34)*100</f>
        <v>4.75283158674712</v>
      </c>
      <c r="F49" s="75">
        <f>(F38/F34)*100</f>
        <v>-12.960819970243</v>
      </c>
      <c r="G49" s="273" t="s">
        <v>60</v>
      </c>
      <c r="H49" s="274" t="s">
        <v>60</v>
      </c>
    </row>
    <row r="50" s="25" customFormat="1" ht="56.25" spans="1:8">
      <c r="A50" s="275" t="s">
        <v>61</v>
      </c>
      <c r="B50" s="276">
        <v>5020</v>
      </c>
      <c r="C50" s="75">
        <f>(C38/C64)*100</f>
        <v>4.09732329304562</v>
      </c>
      <c r="D50" s="75">
        <f>(D38/D64)*100</f>
        <v>-8.7466563537336</v>
      </c>
      <c r="E50" s="75">
        <f>(E38/E64)*100</f>
        <v>1.14263901259702</v>
      </c>
      <c r="F50" s="75" t="e">
        <f>(F38/F64)*100</f>
        <v>#VALUE!</v>
      </c>
      <c r="G50" s="277" t="s">
        <v>60</v>
      </c>
      <c r="H50" s="278" t="s">
        <v>60</v>
      </c>
    </row>
    <row r="51" s="25" customFormat="1" ht="56.25" spans="1:8">
      <c r="A51" s="257" t="s">
        <v>62</v>
      </c>
      <c r="B51" s="80">
        <v>5030</v>
      </c>
      <c r="C51" s="75">
        <f>(C38/C72)*100</f>
        <v>4.7281755449268</v>
      </c>
      <c r="D51" s="75">
        <f>(D38/D72)*100</f>
        <v>-10.5784222014344</v>
      </c>
      <c r="E51" s="75">
        <f>(E38/E72)*100</f>
        <v>1.403125</v>
      </c>
      <c r="F51" s="75" t="e">
        <f>(F38/F72)*100</f>
        <v>#VALUE!</v>
      </c>
      <c r="G51" s="277" t="s">
        <v>60</v>
      </c>
      <c r="H51" s="278" t="s">
        <v>60</v>
      </c>
    </row>
    <row r="52" s="25" customFormat="1" ht="56.25" spans="1:8">
      <c r="A52" s="257" t="s">
        <v>63</v>
      </c>
      <c r="B52" s="80">
        <v>5040</v>
      </c>
      <c r="C52" s="75">
        <f>(C37/C34)*100</f>
        <v>9.25937214263944</v>
      </c>
      <c r="D52" s="75">
        <f>(D37/D34)*100</f>
        <v>-15.6647364336458</v>
      </c>
      <c r="E52" s="75">
        <f>(E37/E34)*100</f>
        <v>12.8506404149465</v>
      </c>
      <c r="F52" s="75">
        <f>(F37/F34)*100</f>
        <v>-18.4493304678459</v>
      </c>
      <c r="G52" s="277" t="s">
        <v>60</v>
      </c>
      <c r="H52" s="278" t="s">
        <v>60</v>
      </c>
    </row>
    <row r="53" s="25" customFormat="1" ht="56.25" spans="1:8">
      <c r="A53" s="279" t="s">
        <v>64</v>
      </c>
      <c r="B53" s="280">
        <v>5050</v>
      </c>
      <c r="C53" s="75">
        <f>C72/(C65+C66)</f>
        <v>30.2640883977901</v>
      </c>
      <c r="D53" s="75">
        <f>D72/(D65+D66)</f>
        <v>36.9151079136691</v>
      </c>
      <c r="E53" s="75" t="e">
        <f>E72/(E65+E66)</f>
        <v>#DIV/0!</v>
      </c>
      <c r="F53" s="75" t="e">
        <f>F72/(F65+F66)</f>
        <v>#VALUE!</v>
      </c>
      <c r="G53" s="277" t="s">
        <v>60</v>
      </c>
      <c r="H53" s="278" t="s">
        <v>60</v>
      </c>
    </row>
    <row r="54" s="25" customFormat="1" ht="51.75" customHeight="1" spans="1:8">
      <c r="A54" s="281" t="s">
        <v>65</v>
      </c>
      <c r="B54" s="232">
        <v>5060</v>
      </c>
      <c r="C54" s="75">
        <f>C59/C58</f>
        <v>0.385472183963112</v>
      </c>
      <c r="D54" s="75">
        <f>D59/D58</f>
        <v>0.424726793943384</v>
      </c>
      <c r="E54" s="75">
        <f>E59/E58</f>
        <v>0.359994413277776</v>
      </c>
      <c r="F54" s="75" t="e">
        <f>F59/F58</f>
        <v>#VALUE!</v>
      </c>
      <c r="G54" s="282" t="s">
        <v>60</v>
      </c>
      <c r="H54" s="283" t="s">
        <v>60</v>
      </c>
    </row>
    <row r="55" s="25" customFormat="1" ht="30" customHeight="1" spans="1:8">
      <c r="A55" s="284" t="s">
        <v>66</v>
      </c>
      <c r="B55" s="285"/>
      <c r="C55" s="285"/>
      <c r="D55" s="285"/>
      <c r="E55" s="285"/>
      <c r="F55" s="285"/>
      <c r="G55" s="285"/>
      <c r="H55" s="286"/>
    </row>
    <row r="56" s="25" customFormat="1" ht="20.1" customHeight="1" spans="1:8">
      <c r="A56" s="272" t="s">
        <v>67</v>
      </c>
      <c r="B56" s="253">
        <v>6000</v>
      </c>
      <c r="C56" s="254">
        <v>25987</v>
      </c>
      <c r="D56" s="254">
        <v>27309</v>
      </c>
      <c r="E56" s="254">
        <v>35250</v>
      </c>
      <c r="F56" s="273" t="s">
        <v>60</v>
      </c>
      <c r="G56" s="287">
        <f>D56-E56</f>
        <v>-7941</v>
      </c>
      <c r="H56" s="288">
        <f>(D56/E56)*100</f>
        <v>77.4723404255319</v>
      </c>
    </row>
    <row r="57" s="25" customFormat="1" ht="20.1" customHeight="1" spans="1:8">
      <c r="A57" s="275" t="s">
        <v>68</v>
      </c>
      <c r="B57" s="276">
        <v>6001</v>
      </c>
      <c r="C57" s="149">
        <v>20524</v>
      </c>
      <c r="D57" s="150">
        <f>D58-D59</f>
        <v>21846</v>
      </c>
      <c r="E57" s="149">
        <v>27494</v>
      </c>
      <c r="F57" s="277" t="s">
        <v>60</v>
      </c>
      <c r="G57" s="289">
        <f t="shared" ref="G57:G72" si="2">D57-E57</f>
        <v>-5648</v>
      </c>
      <c r="H57" s="290">
        <f t="shared" ref="H57:H72" si="3">(D57/E57)*100</f>
        <v>79.4573361460682</v>
      </c>
    </row>
    <row r="58" s="25" customFormat="1" ht="20.1" customHeight="1" spans="1:8">
      <c r="A58" s="275" t="s">
        <v>69</v>
      </c>
      <c r="B58" s="276">
        <v>6002</v>
      </c>
      <c r="C58" s="243">
        <v>33398</v>
      </c>
      <c r="D58" s="243">
        <v>37975</v>
      </c>
      <c r="E58" s="243">
        <v>42959</v>
      </c>
      <c r="F58" s="277" t="s">
        <v>60</v>
      </c>
      <c r="G58" s="289">
        <f t="shared" si="2"/>
        <v>-4984</v>
      </c>
      <c r="H58" s="290">
        <f t="shared" si="3"/>
        <v>88.3982401824996</v>
      </c>
    </row>
    <row r="59" s="25" customFormat="1" ht="20.1" customHeight="1" spans="1:8">
      <c r="A59" s="275" t="s">
        <v>70</v>
      </c>
      <c r="B59" s="276">
        <v>6003</v>
      </c>
      <c r="C59" s="243">
        <v>12874</v>
      </c>
      <c r="D59" s="243">
        <v>16129</v>
      </c>
      <c r="E59" s="243">
        <v>15465</v>
      </c>
      <c r="F59" s="277" t="s">
        <v>60</v>
      </c>
      <c r="G59" s="289">
        <f t="shared" si="2"/>
        <v>664</v>
      </c>
      <c r="H59" s="290">
        <f t="shared" si="3"/>
        <v>104.293566117038</v>
      </c>
    </row>
    <row r="60" s="25" customFormat="1" ht="20.1" customHeight="1" spans="1:8">
      <c r="A60" s="257" t="s">
        <v>71</v>
      </c>
      <c r="B60" s="80">
        <v>6010</v>
      </c>
      <c r="C60" s="151">
        <v>5527</v>
      </c>
      <c r="D60" s="151">
        <v>3720</v>
      </c>
      <c r="E60" s="151">
        <v>4045</v>
      </c>
      <c r="F60" s="277" t="s">
        <v>60</v>
      </c>
      <c r="G60" s="289">
        <f t="shared" si="2"/>
        <v>-325</v>
      </c>
      <c r="H60" s="290">
        <f t="shared" si="3"/>
        <v>91.9653893695921</v>
      </c>
    </row>
    <row r="61" s="25" customFormat="1" ht="20.1" customHeight="1" spans="1:8">
      <c r="A61" s="257" t="s">
        <v>72</v>
      </c>
      <c r="B61" s="80">
        <v>6011</v>
      </c>
      <c r="C61" s="243">
        <v>677</v>
      </c>
      <c r="D61" s="243">
        <v>7</v>
      </c>
      <c r="E61" s="243"/>
      <c r="F61" s="277" t="s">
        <v>60</v>
      </c>
      <c r="G61" s="289">
        <f t="shared" si="2"/>
        <v>7</v>
      </c>
      <c r="H61" s="290" t="e">
        <f t="shared" si="3"/>
        <v>#DIV/0!</v>
      </c>
    </row>
    <row r="62" s="25" customFormat="1" ht="20.1" customHeight="1" spans="1:8">
      <c r="A62" s="257" t="s">
        <v>73</v>
      </c>
      <c r="B62" s="80">
        <v>6012</v>
      </c>
      <c r="C62" s="243">
        <v>188</v>
      </c>
      <c r="D62" s="243">
        <v>67</v>
      </c>
      <c r="E62" s="243"/>
      <c r="F62" s="277" t="s">
        <v>60</v>
      </c>
      <c r="G62" s="289">
        <f t="shared" si="2"/>
        <v>67</v>
      </c>
      <c r="H62" s="290" t="e">
        <f t="shared" si="3"/>
        <v>#DIV/0!</v>
      </c>
    </row>
    <row r="63" s="25" customFormat="1" spans="1:8">
      <c r="A63" s="257" t="s">
        <v>74</v>
      </c>
      <c r="B63" s="80">
        <v>6013</v>
      </c>
      <c r="C63" s="243">
        <v>120</v>
      </c>
      <c r="D63" s="243">
        <v>755</v>
      </c>
      <c r="E63" s="243">
        <v>607</v>
      </c>
      <c r="F63" s="277" t="s">
        <v>60</v>
      </c>
      <c r="G63" s="289">
        <f t="shared" si="2"/>
        <v>148</v>
      </c>
      <c r="H63" s="290">
        <f t="shared" si="3"/>
        <v>124.382207578254</v>
      </c>
    </row>
    <row r="64" s="25" customFormat="1" ht="20.1" customHeight="1" spans="1:8">
      <c r="A64" s="246" t="s">
        <v>75</v>
      </c>
      <c r="B64" s="136">
        <v>6020</v>
      </c>
      <c r="C64" s="151">
        <v>31606</v>
      </c>
      <c r="D64" s="151">
        <f>D56+D60</f>
        <v>31029</v>
      </c>
      <c r="E64" s="151">
        <v>39295</v>
      </c>
      <c r="F64" s="277" t="s">
        <v>60</v>
      </c>
      <c r="G64" s="149">
        <f t="shared" si="2"/>
        <v>-8266</v>
      </c>
      <c r="H64" s="291">
        <f t="shared" si="3"/>
        <v>78.9642448148619</v>
      </c>
    </row>
    <row r="65" s="25" customFormat="1" ht="20.1" customHeight="1" spans="1:8">
      <c r="A65" s="257" t="s">
        <v>76</v>
      </c>
      <c r="B65" s="80">
        <v>6030</v>
      </c>
      <c r="C65" s="243"/>
      <c r="D65" s="243"/>
      <c r="E65" s="243"/>
      <c r="F65" s="277" t="s">
        <v>60</v>
      </c>
      <c r="G65" s="289">
        <f t="shared" si="2"/>
        <v>0</v>
      </c>
      <c r="H65" s="290" t="e">
        <f t="shared" si="3"/>
        <v>#DIV/0!</v>
      </c>
    </row>
    <row r="66" s="25" customFormat="1" ht="20.1" customHeight="1" spans="1:8">
      <c r="A66" s="257" t="s">
        <v>77</v>
      </c>
      <c r="B66" s="80">
        <v>6040</v>
      </c>
      <c r="C66" s="243">
        <v>905</v>
      </c>
      <c r="D66" s="243">
        <v>695</v>
      </c>
      <c r="E66" s="243"/>
      <c r="F66" s="277" t="s">
        <v>60</v>
      </c>
      <c r="G66" s="289">
        <f t="shared" si="2"/>
        <v>695</v>
      </c>
      <c r="H66" s="290" t="e">
        <f t="shared" si="3"/>
        <v>#DIV/0!</v>
      </c>
    </row>
    <row r="67" s="25" customFormat="1" ht="20.1" customHeight="1" spans="1:8">
      <c r="A67" s="257" t="s">
        <v>78</v>
      </c>
      <c r="B67" s="80">
        <v>6041</v>
      </c>
      <c r="C67" s="243">
        <v>621</v>
      </c>
      <c r="D67" s="243">
        <v>627</v>
      </c>
      <c r="E67" s="243"/>
      <c r="F67" s="277" t="s">
        <v>60</v>
      </c>
      <c r="G67" s="289">
        <f t="shared" si="2"/>
        <v>627</v>
      </c>
      <c r="H67" s="290" t="e">
        <f t="shared" si="3"/>
        <v>#DIV/0!</v>
      </c>
    </row>
    <row r="68" s="25" customFormat="1" ht="20.1" customHeight="1" spans="1:8">
      <c r="A68" s="257" t="s">
        <v>79</v>
      </c>
      <c r="B68" s="80">
        <v>6042</v>
      </c>
      <c r="C68" s="243">
        <v>50</v>
      </c>
      <c r="D68" s="243">
        <v>68</v>
      </c>
      <c r="E68" s="243"/>
      <c r="F68" s="277" t="s">
        <v>60</v>
      </c>
      <c r="G68" s="289">
        <f t="shared" si="2"/>
        <v>68</v>
      </c>
      <c r="H68" s="290" t="e">
        <f t="shared" si="3"/>
        <v>#DIV/0!</v>
      </c>
    </row>
    <row r="69" s="25" customFormat="1" ht="20.1" customHeight="1" spans="1:8">
      <c r="A69" s="246" t="s">
        <v>80</v>
      </c>
      <c r="B69" s="136">
        <v>6050</v>
      </c>
      <c r="C69" s="293">
        <v>4217</v>
      </c>
      <c r="D69" s="151">
        <v>5373</v>
      </c>
      <c r="E69" s="293">
        <v>4020</v>
      </c>
      <c r="F69" s="277" t="s">
        <v>60</v>
      </c>
      <c r="G69" s="149">
        <f t="shared" si="2"/>
        <v>1353</v>
      </c>
      <c r="H69" s="291">
        <f t="shared" si="3"/>
        <v>133.65671641791</v>
      </c>
    </row>
    <row r="70" s="25" customFormat="1" ht="20.1" customHeight="1" spans="1:8">
      <c r="A70" s="257" t="s">
        <v>81</v>
      </c>
      <c r="B70" s="80">
        <v>6060</v>
      </c>
      <c r="C70" s="243"/>
      <c r="D70" s="243"/>
      <c r="E70" s="243"/>
      <c r="F70" s="277" t="s">
        <v>60</v>
      </c>
      <c r="G70" s="289">
        <f t="shared" si="2"/>
        <v>0</v>
      </c>
      <c r="H70" s="290" t="e">
        <f t="shared" si="3"/>
        <v>#DIV/0!</v>
      </c>
    </row>
    <row r="71" s="25" customFormat="1" spans="1:8">
      <c r="A71" s="257" t="s">
        <v>82</v>
      </c>
      <c r="B71" s="80">
        <v>6070</v>
      </c>
      <c r="C71" s="243"/>
      <c r="D71" s="243"/>
      <c r="E71" s="243"/>
      <c r="F71" s="277" t="s">
        <v>60</v>
      </c>
      <c r="G71" s="289">
        <f t="shared" si="2"/>
        <v>0</v>
      </c>
      <c r="H71" s="290" t="e">
        <f t="shared" si="3"/>
        <v>#DIV/0!</v>
      </c>
    </row>
    <row r="72" s="25" customFormat="1" ht="20.1" customHeight="1" spans="1:8">
      <c r="A72" s="258" t="s">
        <v>83</v>
      </c>
      <c r="B72" s="248">
        <v>6080</v>
      </c>
      <c r="C72" s="249">
        <v>27389</v>
      </c>
      <c r="D72" s="249">
        <v>25656</v>
      </c>
      <c r="E72" s="249">
        <v>32000</v>
      </c>
      <c r="F72" s="282" t="s">
        <v>60</v>
      </c>
      <c r="G72" s="294">
        <f t="shared" si="2"/>
        <v>-6344</v>
      </c>
      <c r="H72" s="295">
        <f t="shared" si="3"/>
        <v>80.175</v>
      </c>
    </row>
    <row r="73" s="25" customFormat="1" ht="24" customHeight="1" spans="1:8">
      <c r="A73" s="296" t="s">
        <v>84</v>
      </c>
      <c r="B73" s="297"/>
      <c r="C73" s="297"/>
      <c r="D73" s="297"/>
      <c r="E73" s="297"/>
      <c r="F73" s="297"/>
      <c r="G73" s="297"/>
      <c r="H73" s="298"/>
    </row>
    <row r="74" s="25" customFormat="1" ht="24" customHeight="1" spans="1:8">
      <c r="A74" s="299" t="s">
        <v>85</v>
      </c>
      <c r="B74" s="300">
        <v>7000</v>
      </c>
      <c r="C74" s="301"/>
      <c r="D74" s="301"/>
      <c r="E74" s="301"/>
      <c r="F74" s="75">
        <f>'IV кап.інв. V кред.'!C38</f>
        <v>0</v>
      </c>
      <c r="G74" s="287">
        <f>F74-E74</f>
        <v>0</v>
      </c>
      <c r="H74" s="288" t="e">
        <f>(F74/E74)*100</f>
        <v>#DIV/0!</v>
      </c>
    </row>
    <row r="75" s="25" customFormat="1" ht="20.1" customHeight="1" spans="1:8">
      <c r="A75" s="246" t="s">
        <v>86</v>
      </c>
      <c r="B75" s="327" t="s">
        <v>87</v>
      </c>
      <c r="C75" s="75">
        <f>SUM(C76:C78)</f>
        <v>0</v>
      </c>
      <c r="D75" s="75">
        <f>SUM(D76:D78)</f>
        <v>0</v>
      </c>
      <c r="E75" s="75">
        <f>SUM(E76:E78)</f>
        <v>0</v>
      </c>
      <c r="F75" s="75">
        <f>SUM(F76:F78)</f>
        <v>0</v>
      </c>
      <c r="G75" s="289">
        <f>F75-E75</f>
        <v>0</v>
      </c>
      <c r="H75" s="290" t="e">
        <f>(F75/E75)*100</f>
        <v>#DIV/0!</v>
      </c>
    </row>
    <row r="76" s="25" customFormat="1" ht="20.1" customHeight="1" spans="1:8">
      <c r="A76" s="257" t="s">
        <v>88</v>
      </c>
      <c r="B76" s="328" t="s">
        <v>89</v>
      </c>
      <c r="C76" s="108">
        <f>'ІІІ. Рух грош. коштів'!C64</f>
        <v>0</v>
      </c>
      <c r="D76" s="108">
        <f>'ІІІ. Рух грош. коштів'!D64</f>
        <v>0</v>
      </c>
      <c r="E76" s="108">
        <f>'ІІІ. Рух грош. коштів'!E64</f>
        <v>0</v>
      </c>
      <c r="F76" s="108">
        <f>'ІІІ. Рух грош. коштів'!F64</f>
        <v>0</v>
      </c>
      <c r="G76" s="289">
        <f t="shared" ref="G76:G83" si="4">F76-E76</f>
        <v>0</v>
      </c>
      <c r="H76" s="290" t="e">
        <f t="shared" ref="H76:H83" si="5">(F76/E76)*100</f>
        <v>#DIV/0!</v>
      </c>
    </row>
    <row r="77" s="25" customFormat="1" ht="20.1" customHeight="1" spans="1:8">
      <c r="A77" s="257" t="s">
        <v>90</v>
      </c>
      <c r="B77" s="328" t="s">
        <v>91</v>
      </c>
      <c r="C77" s="108">
        <f>'ІІІ. Рух грош. коштів'!C15</f>
        <v>0</v>
      </c>
      <c r="D77" s="108">
        <f>'ІІІ. Рух грош. коштів'!D15</f>
        <v>0</v>
      </c>
      <c r="E77" s="108">
        <f>'ІІІ. Рух грош. коштів'!E15</f>
        <v>0</v>
      </c>
      <c r="F77" s="108">
        <f>'ІІІ. Рух грош. коштів'!F15</f>
        <v>0</v>
      </c>
      <c r="G77" s="289">
        <f t="shared" si="4"/>
        <v>0</v>
      </c>
      <c r="H77" s="290" t="e">
        <f t="shared" si="5"/>
        <v>#DIV/0!</v>
      </c>
    </row>
    <row r="78" s="25" customFormat="1" ht="19.5" customHeight="1" spans="1:8">
      <c r="A78" s="257" t="s">
        <v>92</v>
      </c>
      <c r="B78" s="328" t="s">
        <v>93</v>
      </c>
      <c r="C78" s="108"/>
      <c r="D78" s="108"/>
      <c r="E78" s="108"/>
      <c r="F78" s="108"/>
      <c r="G78" s="289">
        <f t="shared" si="4"/>
        <v>0</v>
      </c>
      <c r="H78" s="290" t="e">
        <f t="shared" si="5"/>
        <v>#DIV/0!</v>
      </c>
    </row>
    <row r="79" s="25" customFormat="1" ht="20.1" customHeight="1" spans="1:8">
      <c r="A79" s="246" t="s">
        <v>94</v>
      </c>
      <c r="B79" s="327" t="s">
        <v>95</v>
      </c>
      <c r="C79" s="75">
        <f>SUM(C80:C83)</f>
        <v>0</v>
      </c>
      <c r="D79" s="75">
        <f>SUM(D80:D83)</f>
        <v>0</v>
      </c>
      <c r="E79" s="75">
        <f>SUM(E80:E83)</f>
        <v>0</v>
      </c>
      <c r="F79" s="75">
        <f>SUM(F80:F83)</f>
        <v>0</v>
      </c>
      <c r="G79" s="289">
        <f t="shared" si="4"/>
        <v>0</v>
      </c>
      <c r="H79" s="290" t="e">
        <f t="shared" si="5"/>
        <v>#DIV/0!</v>
      </c>
    </row>
    <row r="80" s="25" customFormat="1" ht="20.1" customHeight="1" spans="1:8">
      <c r="A80" s="257" t="s">
        <v>88</v>
      </c>
      <c r="B80" s="328" t="s">
        <v>96</v>
      </c>
      <c r="C80" s="108">
        <f>'ІІІ. Рух грош. коштів'!C71</f>
        <v>0</v>
      </c>
      <c r="D80" s="108">
        <f>'ІІІ. Рух грош. коштів'!D71</f>
        <v>0</v>
      </c>
      <c r="E80" s="108">
        <f>'ІІІ. Рух грош. коштів'!E71</f>
        <v>0</v>
      </c>
      <c r="F80" s="108">
        <f>'ІІІ. Рух грош. коштів'!F71</f>
        <v>0</v>
      </c>
      <c r="G80" s="289">
        <f t="shared" si="4"/>
        <v>0</v>
      </c>
      <c r="H80" s="290" t="e">
        <f t="shared" si="5"/>
        <v>#DIV/0!</v>
      </c>
    </row>
    <row r="81" s="25" customFormat="1" ht="20.1" customHeight="1" spans="1:8">
      <c r="A81" s="257" t="s">
        <v>90</v>
      </c>
      <c r="B81" s="328" t="s">
        <v>97</v>
      </c>
      <c r="C81" s="108">
        <f>'ІІІ. Рух грош. коштів'!C24</f>
        <v>0</v>
      </c>
      <c r="D81" s="108">
        <f>'ІІІ. Рух грош. коштів'!D24</f>
        <v>0</v>
      </c>
      <c r="E81" s="108">
        <f>'ІІІ. Рух грош. коштів'!E24</f>
        <v>0</v>
      </c>
      <c r="F81" s="108">
        <f>'ІІІ. Рух грош. коштів'!F24</f>
        <v>0</v>
      </c>
      <c r="G81" s="289">
        <f t="shared" si="4"/>
        <v>0</v>
      </c>
      <c r="H81" s="290" t="e">
        <f t="shared" si="5"/>
        <v>#DIV/0!</v>
      </c>
    </row>
    <row r="82" s="25" customFormat="1" ht="20.1" customHeight="1" spans="1:8">
      <c r="A82" s="257" t="s">
        <v>92</v>
      </c>
      <c r="B82" s="328" t="s">
        <v>98</v>
      </c>
      <c r="C82" s="108"/>
      <c r="D82" s="108"/>
      <c r="E82" s="108"/>
      <c r="F82" s="108"/>
      <c r="G82" s="289">
        <f t="shared" si="4"/>
        <v>0</v>
      </c>
      <c r="H82" s="290" t="e">
        <f t="shared" si="5"/>
        <v>#DIV/0!</v>
      </c>
    </row>
    <row r="83" s="25" customFormat="1" ht="20.1" customHeight="1" spans="1:8">
      <c r="A83" s="329" t="s">
        <v>99</v>
      </c>
      <c r="B83" s="248">
        <v>7050</v>
      </c>
      <c r="C83" s="249"/>
      <c r="D83" s="249"/>
      <c r="E83" s="249"/>
      <c r="F83" s="75">
        <f>'IV кап.інв. V кред.'!R38</f>
        <v>0</v>
      </c>
      <c r="G83" s="305">
        <f t="shared" si="4"/>
        <v>0</v>
      </c>
      <c r="H83" s="306" t="e">
        <f t="shared" si="5"/>
        <v>#DIV/0!</v>
      </c>
    </row>
    <row r="84" s="25" customFormat="1" ht="27" customHeight="1" spans="1:8">
      <c r="A84" s="307" t="s">
        <v>100</v>
      </c>
      <c r="B84" s="308"/>
      <c r="C84" s="308"/>
      <c r="D84" s="308"/>
      <c r="E84" s="308"/>
      <c r="F84" s="308"/>
      <c r="G84" s="308"/>
      <c r="H84" s="309"/>
    </row>
    <row r="85" s="25" customFormat="1" ht="63.75" customHeight="1" spans="1:8">
      <c r="A85" s="310" t="s">
        <v>101</v>
      </c>
      <c r="B85" s="311" t="s">
        <v>102</v>
      </c>
      <c r="C85" s="240">
        <f>SUM(C86:C90)</f>
        <v>40</v>
      </c>
      <c r="D85" s="240">
        <f>SUM(D86:D90)</f>
        <v>43</v>
      </c>
      <c r="E85" s="240">
        <f>SUM(E86:E90)</f>
        <v>48</v>
      </c>
      <c r="F85" s="240">
        <f>SUM(F86:F90)</f>
        <v>43</v>
      </c>
      <c r="G85" s="240">
        <f>F85-E85</f>
        <v>-5</v>
      </c>
      <c r="H85" s="241">
        <f>(F85/E85)*100</f>
        <v>89.5833333333333</v>
      </c>
    </row>
    <row r="86" s="25" customFormat="1" customHeight="1" spans="1:8">
      <c r="A86" s="257" t="s">
        <v>103</v>
      </c>
      <c r="B86" s="303" t="s">
        <v>104</v>
      </c>
      <c r="C86" s="108"/>
      <c r="D86" s="63"/>
      <c r="E86" s="108"/>
      <c r="F86" s="108"/>
      <c r="G86" s="289">
        <f t="shared" ref="G86:G105" si="6">F86-E86</f>
        <v>0</v>
      </c>
      <c r="H86" s="290" t="e">
        <f t="shared" ref="H86:H105" si="7">(F86/E86)*100</f>
        <v>#DIV/0!</v>
      </c>
    </row>
    <row r="87" s="25" customFormat="1" customHeight="1" spans="1:8">
      <c r="A87" s="257" t="s">
        <v>105</v>
      </c>
      <c r="B87" s="303" t="s">
        <v>106</v>
      </c>
      <c r="C87" s="108"/>
      <c r="D87" s="63"/>
      <c r="E87" s="108"/>
      <c r="F87" s="108"/>
      <c r="G87" s="289">
        <f t="shared" si="6"/>
        <v>0</v>
      </c>
      <c r="H87" s="290" t="e">
        <f t="shared" si="7"/>
        <v>#DIV/0!</v>
      </c>
    </row>
    <row r="88" s="25" customFormat="1" spans="1:8">
      <c r="A88" s="255" t="s">
        <v>107</v>
      </c>
      <c r="B88" s="303" t="s">
        <v>108</v>
      </c>
      <c r="C88" s="108">
        <v>1</v>
      </c>
      <c r="D88" s="88">
        <v>1</v>
      </c>
      <c r="E88" s="108">
        <v>1</v>
      </c>
      <c r="F88" s="108">
        <v>1</v>
      </c>
      <c r="G88" s="289">
        <f t="shared" si="6"/>
        <v>0</v>
      </c>
      <c r="H88" s="290">
        <f t="shared" si="7"/>
        <v>100</v>
      </c>
    </row>
    <row r="89" s="25" customFormat="1" spans="1:8">
      <c r="A89" s="255" t="s">
        <v>109</v>
      </c>
      <c r="B89" s="303" t="s">
        <v>110</v>
      </c>
      <c r="C89" s="108">
        <v>8</v>
      </c>
      <c r="D89" s="88">
        <v>9</v>
      </c>
      <c r="E89" s="108">
        <v>9</v>
      </c>
      <c r="F89" s="108">
        <v>9</v>
      </c>
      <c r="G89" s="289">
        <f t="shared" si="6"/>
        <v>0</v>
      </c>
      <c r="H89" s="290">
        <f t="shared" si="7"/>
        <v>100</v>
      </c>
    </row>
    <row r="90" s="25" customFormat="1" spans="1:8">
      <c r="A90" s="255" t="s">
        <v>111</v>
      </c>
      <c r="B90" s="303" t="s">
        <v>112</v>
      </c>
      <c r="C90" s="108">
        <v>31</v>
      </c>
      <c r="D90" s="88">
        <v>33</v>
      </c>
      <c r="E90" s="108">
        <v>38</v>
      </c>
      <c r="F90" s="108">
        <v>33</v>
      </c>
      <c r="G90" s="289">
        <f t="shared" si="6"/>
        <v>-5</v>
      </c>
      <c r="H90" s="290">
        <f t="shared" si="7"/>
        <v>86.8421052631579</v>
      </c>
    </row>
    <row r="91" s="25" customFormat="1" ht="20.1" customHeight="1" spans="1:8">
      <c r="A91" s="246" t="s">
        <v>113</v>
      </c>
      <c r="B91" s="302" t="s">
        <v>114</v>
      </c>
      <c r="C91" s="75">
        <f>SUM(C92:C96)</f>
        <v>3701</v>
      </c>
      <c r="D91" s="312">
        <f>SUM(D92:D96)</f>
        <v>7054</v>
      </c>
      <c r="E91" s="75">
        <f>SUM(E92:E96)</f>
        <v>2640</v>
      </c>
      <c r="F91" s="75">
        <f>SUM(F92:F96)</f>
        <v>2542</v>
      </c>
      <c r="G91" s="149">
        <f t="shared" si="6"/>
        <v>-98</v>
      </c>
      <c r="H91" s="291">
        <f t="shared" si="7"/>
        <v>96.2878787878788</v>
      </c>
    </row>
    <row r="92" s="25" customFormat="1" ht="20.1" customHeight="1" spans="1:8">
      <c r="A92" s="257" t="s">
        <v>103</v>
      </c>
      <c r="B92" s="303" t="s">
        <v>115</v>
      </c>
      <c r="C92" s="108"/>
      <c r="D92" s="88"/>
      <c r="E92" s="108"/>
      <c r="F92" s="108"/>
      <c r="G92" s="289">
        <f t="shared" si="6"/>
        <v>0</v>
      </c>
      <c r="H92" s="290" t="e">
        <f t="shared" si="7"/>
        <v>#DIV/0!</v>
      </c>
    </row>
    <row r="93" s="25" customFormat="1" ht="20.1" customHeight="1" spans="1:8">
      <c r="A93" s="257" t="s">
        <v>105</v>
      </c>
      <c r="B93" s="303" t="s">
        <v>116</v>
      </c>
      <c r="C93" s="108"/>
      <c r="D93" s="88"/>
      <c r="E93" s="108"/>
      <c r="F93" s="108"/>
      <c r="G93" s="289">
        <f t="shared" si="6"/>
        <v>0</v>
      </c>
      <c r="H93" s="290" t="e">
        <f t="shared" si="7"/>
        <v>#DIV/0!</v>
      </c>
    </row>
    <row r="94" s="25" customFormat="1" ht="20.1" customHeight="1" spans="1:8">
      <c r="A94" s="257" t="s">
        <v>107</v>
      </c>
      <c r="B94" s="303" t="s">
        <v>117</v>
      </c>
      <c r="C94" s="108"/>
      <c r="D94" s="88"/>
      <c r="E94" s="108"/>
      <c r="F94" s="108"/>
      <c r="G94" s="289">
        <f t="shared" si="6"/>
        <v>0</v>
      </c>
      <c r="H94" s="290" t="e">
        <f t="shared" si="7"/>
        <v>#DIV/0!</v>
      </c>
    </row>
    <row r="95" s="25" customFormat="1" ht="20.1" customHeight="1" spans="1:8">
      <c r="A95" s="257" t="s">
        <v>109</v>
      </c>
      <c r="B95" s="303" t="s">
        <v>118</v>
      </c>
      <c r="C95" s="108">
        <v>1011</v>
      </c>
      <c r="D95" s="88">
        <v>2121</v>
      </c>
      <c r="E95" s="108">
        <v>640</v>
      </c>
      <c r="F95" s="108">
        <v>822</v>
      </c>
      <c r="G95" s="289">
        <f t="shared" si="6"/>
        <v>182</v>
      </c>
      <c r="H95" s="290">
        <f t="shared" si="7"/>
        <v>128.4375</v>
      </c>
    </row>
    <row r="96" s="25" customFormat="1" ht="20.1" customHeight="1" spans="1:8">
      <c r="A96" s="257" t="s">
        <v>111</v>
      </c>
      <c r="B96" s="303" t="s">
        <v>119</v>
      </c>
      <c r="C96" s="108">
        <v>2690</v>
      </c>
      <c r="D96" s="88">
        <v>4933</v>
      </c>
      <c r="E96" s="108">
        <v>2000</v>
      </c>
      <c r="F96" s="108">
        <v>1720</v>
      </c>
      <c r="G96" s="289">
        <f t="shared" si="6"/>
        <v>-280</v>
      </c>
      <c r="H96" s="290">
        <f t="shared" si="7"/>
        <v>86</v>
      </c>
    </row>
    <row r="97" s="25" customFormat="1" ht="43.5" customHeight="1" spans="1:8">
      <c r="A97" s="246" t="s">
        <v>120</v>
      </c>
      <c r="B97" s="302" t="s">
        <v>121</v>
      </c>
      <c r="C97" s="75">
        <f>C91/C85/6*1000</f>
        <v>15420.8333333333</v>
      </c>
      <c r="D97" s="75">
        <f>D91/D85/9*1000</f>
        <v>18227.3901808786</v>
      </c>
      <c r="E97" s="75">
        <f>E91/E85/3*1000</f>
        <v>18333.3333333333</v>
      </c>
      <c r="F97" s="75">
        <f>F91/F85/3*1000</f>
        <v>19705.4263565891</v>
      </c>
      <c r="G97" s="149">
        <f t="shared" si="6"/>
        <v>1372.09302325581</v>
      </c>
      <c r="H97" s="291">
        <f t="shared" si="7"/>
        <v>107.484143763214</v>
      </c>
    </row>
    <row r="98" s="25" customFormat="1" ht="20.1" customHeight="1" spans="1:8">
      <c r="A98" s="257" t="s">
        <v>122</v>
      </c>
      <c r="B98" s="303" t="s">
        <v>123</v>
      </c>
      <c r="C98" s="108"/>
      <c r="D98" s="63"/>
      <c r="E98" s="313"/>
      <c r="F98" s="313"/>
      <c r="G98" s="289">
        <f t="shared" si="6"/>
        <v>0</v>
      </c>
      <c r="H98" s="290" t="e">
        <f t="shared" si="7"/>
        <v>#DIV/0!</v>
      </c>
    </row>
    <row r="99" s="25" customFormat="1" ht="20.1" customHeight="1" spans="1:8">
      <c r="A99" s="257" t="s">
        <v>124</v>
      </c>
      <c r="B99" s="303" t="s">
        <v>125</v>
      </c>
      <c r="C99" s="108"/>
      <c r="D99" s="63"/>
      <c r="E99" s="313"/>
      <c r="F99" s="313"/>
      <c r="G99" s="289">
        <f t="shared" si="6"/>
        <v>0</v>
      </c>
      <c r="H99" s="290" t="e">
        <f t="shared" si="7"/>
        <v>#DIV/0!</v>
      </c>
    </row>
    <row r="100" s="25" customFormat="1" ht="20.1" customHeight="1" spans="1:8">
      <c r="A100" s="255" t="s">
        <v>107</v>
      </c>
      <c r="B100" s="303" t="s">
        <v>126</v>
      </c>
      <c r="C100" s="75">
        <f>SUM(C101:C103)</f>
        <v>0</v>
      </c>
      <c r="D100" s="75">
        <f>SUM(D101:D103)</f>
        <v>0</v>
      </c>
      <c r="E100" s="75">
        <f>SUM(E101:E103)</f>
        <v>0</v>
      </c>
      <c r="F100" s="75">
        <f>SUM(F101:F103)</f>
        <v>0</v>
      </c>
      <c r="G100" s="289">
        <f t="shared" si="6"/>
        <v>0</v>
      </c>
      <c r="H100" s="290" t="e">
        <f t="shared" si="7"/>
        <v>#DIV/0!</v>
      </c>
    </row>
    <row r="101" s="208" customFormat="1" ht="20.1" customHeight="1" spans="1:8">
      <c r="A101" s="314" t="s">
        <v>127</v>
      </c>
      <c r="B101" s="315" t="s">
        <v>128</v>
      </c>
      <c r="C101" s="316"/>
      <c r="D101" s="317"/>
      <c r="E101" s="318"/>
      <c r="F101" s="318"/>
      <c r="G101" s="289">
        <f t="shared" si="6"/>
        <v>0</v>
      </c>
      <c r="H101" s="290" t="e">
        <f t="shared" si="7"/>
        <v>#DIV/0!</v>
      </c>
    </row>
    <row r="102" s="208" customFormat="1" ht="20.1" customHeight="1" spans="1:8">
      <c r="A102" s="314" t="s">
        <v>129</v>
      </c>
      <c r="B102" s="315" t="s">
        <v>130</v>
      </c>
      <c r="C102" s="316"/>
      <c r="D102" s="317"/>
      <c r="E102" s="318"/>
      <c r="F102" s="318"/>
      <c r="G102" s="289">
        <f t="shared" si="6"/>
        <v>0</v>
      </c>
      <c r="H102" s="290" t="e">
        <f t="shared" si="7"/>
        <v>#DIV/0!</v>
      </c>
    </row>
    <row r="103" s="208" customFormat="1" ht="20.1" customHeight="1" spans="1:8">
      <c r="A103" s="314" t="s">
        <v>131</v>
      </c>
      <c r="B103" s="315" t="s">
        <v>132</v>
      </c>
      <c r="C103" s="316"/>
      <c r="D103" s="317"/>
      <c r="E103" s="318"/>
      <c r="F103" s="318"/>
      <c r="G103" s="289">
        <f t="shared" si="6"/>
        <v>0</v>
      </c>
      <c r="H103" s="290" t="e">
        <f t="shared" si="7"/>
        <v>#DIV/0!</v>
      </c>
    </row>
    <row r="104" s="25" customFormat="1" ht="20.1" customHeight="1" spans="1:8">
      <c r="A104" s="255" t="s">
        <v>133</v>
      </c>
      <c r="B104" s="303" t="s">
        <v>134</v>
      </c>
      <c r="C104" s="319">
        <f>C95/(C89+C88)/9*1000</f>
        <v>12481.4814814815</v>
      </c>
      <c r="D104" s="319">
        <f>D95/(D89+D88)/9*1000</f>
        <v>23566.6666666667</v>
      </c>
      <c r="E104" s="319">
        <f>E95/(E89+E88)/3*1000</f>
        <v>21333.3333333333</v>
      </c>
      <c r="F104" s="319">
        <f>F95/(F89+F88)/3*1000</f>
        <v>27400</v>
      </c>
      <c r="G104" s="289">
        <f t="shared" si="6"/>
        <v>6066.66666666667</v>
      </c>
      <c r="H104" s="290">
        <f t="shared" si="7"/>
        <v>128.4375</v>
      </c>
    </row>
    <row r="105" s="25" customFormat="1" ht="20.1" customHeight="1" spans="1:8">
      <c r="A105" s="320" t="s">
        <v>135</v>
      </c>
      <c r="B105" s="321" t="s">
        <v>136</v>
      </c>
      <c r="C105" s="322">
        <f>C96/C90/9*1000</f>
        <v>9641.5770609319</v>
      </c>
      <c r="D105" s="322">
        <f>D96/D90/9*1000</f>
        <v>16609.4276094276</v>
      </c>
      <c r="E105" s="322">
        <f>E96/E90/3*1000</f>
        <v>17543.8596491228</v>
      </c>
      <c r="F105" s="322">
        <f>F96/F90/3*1000</f>
        <v>17373.7373737374</v>
      </c>
      <c r="G105" s="305">
        <f t="shared" si="6"/>
        <v>-170.122275385431</v>
      </c>
      <c r="H105" s="306">
        <f t="shared" si="7"/>
        <v>99.030303030303</v>
      </c>
    </row>
    <row r="106" s="25" customFormat="1" ht="20.1" customHeight="1" spans="1:8">
      <c r="A106" s="156"/>
      <c r="B106" s="323"/>
      <c r="C106" s="157"/>
      <c r="D106" s="157"/>
      <c r="E106" s="324"/>
      <c r="F106" s="324"/>
      <c r="G106" s="324"/>
      <c r="H106" s="325"/>
    </row>
    <row r="107" s="25" customFormat="1" ht="20.1" customHeight="1" spans="1:8">
      <c r="A107" s="156"/>
      <c r="B107" s="323"/>
      <c r="C107" s="157"/>
      <c r="D107" s="157"/>
      <c r="E107" s="324"/>
      <c r="F107" s="324"/>
      <c r="G107" s="324"/>
      <c r="H107" s="325"/>
    </row>
    <row r="108" spans="1:1">
      <c r="A108" s="326"/>
    </row>
    <row r="109" customHeight="1" spans="1:8">
      <c r="A109" s="159" t="s">
        <v>137</v>
      </c>
      <c r="C109" s="93" t="s">
        <v>138</v>
      </c>
      <c r="D109" s="93"/>
      <c r="E109" s="93"/>
      <c r="F109" s="93"/>
      <c r="G109" s="78" t="s">
        <v>139</v>
      </c>
      <c r="H109" s="78"/>
    </row>
    <row r="110" s="4" customFormat="1" ht="20.1" customHeight="1" spans="1:6">
      <c r="A110" s="94"/>
      <c r="B110" s="78"/>
      <c r="C110" s="5" t="s">
        <v>140</v>
      </c>
      <c r="D110" s="5"/>
      <c r="E110" s="5"/>
      <c r="F110" s="5"/>
    </row>
    <row r="111" spans="1:1">
      <c r="A111" s="326"/>
    </row>
    <row r="112" spans="1:1">
      <c r="A112" s="326"/>
    </row>
    <row r="113" spans="1:1">
      <c r="A113" s="326"/>
    </row>
    <row r="114" spans="1:1">
      <c r="A114" s="326"/>
    </row>
    <row r="115" spans="1:1">
      <c r="A115" s="326"/>
    </row>
    <row r="116" spans="1:1">
      <c r="A116" s="326"/>
    </row>
    <row r="117" spans="1:1">
      <c r="A117" s="326"/>
    </row>
    <row r="118" spans="1:1">
      <c r="A118" s="326"/>
    </row>
    <row r="119" spans="1:1">
      <c r="A119" s="326"/>
    </row>
    <row r="120" spans="1:1">
      <c r="A120" s="326"/>
    </row>
    <row r="121" spans="1:1">
      <c r="A121" s="326"/>
    </row>
    <row r="122" spans="1:1">
      <c r="A122" s="326"/>
    </row>
    <row r="123" spans="1:1">
      <c r="A123" s="326"/>
    </row>
    <row r="124" spans="1:1">
      <c r="A124" s="326"/>
    </row>
    <row r="125" spans="1:1">
      <c r="A125" s="326"/>
    </row>
    <row r="126" spans="1:1">
      <c r="A126" s="326"/>
    </row>
    <row r="127" spans="1:1">
      <c r="A127" s="326"/>
    </row>
    <row r="128" spans="1:1">
      <c r="A128" s="326"/>
    </row>
    <row r="129" spans="1:1">
      <c r="A129" s="326"/>
    </row>
    <row r="130" spans="1:1">
      <c r="A130" s="326"/>
    </row>
    <row r="131" spans="1:1">
      <c r="A131" s="326"/>
    </row>
    <row r="132" spans="1:1">
      <c r="A132" s="326"/>
    </row>
    <row r="133" spans="1:1">
      <c r="A133" s="326"/>
    </row>
    <row r="134" spans="1:1">
      <c r="A134" s="326"/>
    </row>
    <row r="135" spans="1:1">
      <c r="A135" s="326"/>
    </row>
    <row r="136" spans="1:1">
      <c r="A136" s="326"/>
    </row>
    <row r="137" spans="1:1">
      <c r="A137" s="326"/>
    </row>
    <row r="138" spans="1:1">
      <c r="A138" s="326"/>
    </row>
    <row r="139" spans="1:1">
      <c r="A139" s="326"/>
    </row>
    <row r="140" spans="1:1">
      <c r="A140" s="326"/>
    </row>
    <row r="141" spans="1:1">
      <c r="A141" s="326"/>
    </row>
    <row r="142" spans="1:1">
      <c r="A142" s="326"/>
    </row>
    <row r="143" spans="1:1">
      <c r="A143" s="326"/>
    </row>
    <row r="144" spans="1:1">
      <c r="A144" s="326"/>
    </row>
    <row r="145" spans="1:1">
      <c r="A145" s="326"/>
    </row>
    <row r="146" spans="1:1">
      <c r="A146" s="326"/>
    </row>
    <row r="147" spans="1:1">
      <c r="A147" s="326"/>
    </row>
    <row r="148" spans="1:1">
      <c r="A148" s="326"/>
    </row>
    <row r="149" spans="1:1">
      <c r="A149" s="326"/>
    </row>
    <row r="150" spans="1:1">
      <c r="A150" s="326"/>
    </row>
    <row r="151" spans="1:1">
      <c r="A151" s="326"/>
    </row>
    <row r="152" spans="1:1">
      <c r="A152" s="326"/>
    </row>
    <row r="153" spans="1:1">
      <c r="A153" s="326"/>
    </row>
    <row r="154" spans="1:1">
      <c r="A154" s="326"/>
    </row>
    <row r="155" spans="1:1">
      <c r="A155" s="326"/>
    </row>
    <row r="156" spans="1:1">
      <c r="A156" s="326"/>
    </row>
    <row r="157" spans="1:1">
      <c r="A157" s="326"/>
    </row>
    <row r="158" spans="1:1">
      <c r="A158" s="326"/>
    </row>
    <row r="159" spans="1:1">
      <c r="A159" s="326"/>
    </row>
    <row r="160" spans="1:1">
      <c r="A160" s="326"/>
    </row>
    <row r="161" spans="1:1">
      <c r="A161" s="326"/>
    </row>
    <row r="162" spans="1:1">
      <c r="A162" s="326"/>
    </row>
    <row r="163" spans="1:1">
      <c r="A163" s="326"/>
    </row>
    <row r="164" spans="1:1">
      <c r="A164" s="326"/>
    </row>
    <row r="165" spans="1:1">
      <c r="A165" s="326"/>
    </row>
    <row r="166" spans="1:1">
      <c r="A166" s="326"/>
    </row>
    <row r="167" spans="1:1">
      <c r="A167" s="326"/>
    </row>
    <row r="168" spans="1:1">
      <c r="A168" s="326"/>
    </row>
    <row r="169" spans="1:1">
      <c r="A169" s="326"/>
    </row>
    <row r="170" spans="1:1">
      <c r="A170" s="326"/>
    </row>
    <row r="171" spans="1:1">
      <c r="A171" s="326"/>
    </row>
    <row r="172" spans="1:1">
      <c r="A172" s="326"/>
    </row>
    <row r="173" spans="1:1">
      <c r="A173" s="326"/>
    </row>
    <row r="174" spans="1:1">
      <c r="A174" s="326"/>
    </row>
    <row r="175" spans="1:1">
      <c r="A175" s="326"/>
    </row>
    <row r="176" spans="1:1">
      <c r="A176" s="326"/>
    </row>
    <row r="177" spans="1:1">
      <c r="A177" s="326"/>
    </row>
    <row r="178" spans="1:1">
      <c r="A178" s="326"/>
    </row>
    <row r="179" spans="1:1">
      <c r="A179" s="326"/>
    </row>
    <row r="180" spans="1:1">
      <c r="A180" s="326"/>
    </row>
    <row r="181" spans="1:1">
      <c r="A181" s="326"/>
    </row>
    <row r="182" spans="1:1">
      <c r="A182" s="326"/>
    </row>
    <row r="183" spans="1:1">
      <c r="A183" s="326"/>
    </row>
    <row r="184" spans="1:1">
      <c r="A184" s="326"/>
    </row>
    <row r="185" spans="1:1">
      <c r="A185" s="326"/>
    </row>
    <row r="186" spans="1:1">
      <c r="A186" s="326"/>
    </row>
    <row r="187" spans="1:1">
      <c r="A187" s="326"/>
    </row>
    <row r="188" spans="1:1">
      <c r="A188" s="326"/>
    </row>
    <row r="189" spans="1:1">
      <c r="A189" s="326"/>
    </row>
    <row r="190" spans="1:1">
      <c r="A190" s="326"/>
    </row>
    <row r="191" spans="1:1">
      <c r="A191" s="326"/>
    </row>
    <row r="192" spans="1:1">
      <c r="A192" s="326"/>
    </row>
    <row r="193" spans="1:1">
      <c r="A193" s="326"/>
    </row>
    <row r="194" spans="1:1">
      <c r="A194" s="326"/>
    </row>
    <row r="195" spans="1:1">
      <c r="A195" s="326"/>
    </row>
    <row r="196" spans="1:1">
      <c r="A196" s="326"/>
    </row>
    <row r="197" spans="1:1">
      <c r="A197" s="326"/>
    </row>
    <row r="198" spans="1:1">
      <c r="A198" s="326"/>
    </row>
    <row r="199" spans="1:1">
      <c r="A199" s="326"/>
    </row>
    <row r="200" spans="1:1">
      <c r="A200" s="326"/>
    </row>
    <row r="201" spans="1:1">
      <c r="A201" s="326"/>
    </row>
    <row r="202" spans="1:1">
      <c r="A202" s="326"/>
    </row>
    <row r="203" spans="1:1">
      <c r="A203" s="326"/>
    </row>
    <row r="204" spans="1:1">
      <c r="A204" s="326"/>
    </row>
    <row r="205" spans="1:1">
      <c r="A205" s="326"/>
    </row>
    <row r="206" spans="1:1">
      <c r="A206" s="326"/>
    </row>
    <row r="207" spans="1:1">
      <c r="A207" s="326"/>
    </row>
    <row r="208" spans="1:1">
      <c r="A208" s="326"/>
    </row>
    <row r="209" spans="1:1">
      <c r="A209" s="326"/>
    </row>
    <row r="210" spans="1:1">
      <c r="A210" s="326"/>
    </row>
    <row r="211" spans="1:1">
      <c r="A211" s="326"/>
    </row>
    <row r="212" spans="1:1">
      <c r="A212" s="326"/>
    </row>
    <row r="213" spans="1:1">
      <c r="A213" s="326"/>
    </row>
    <row r="214" spans="1:1">
      <c r="A214" s="326"/>
    </row>
    <row r="215" spans="1:1">
      <c r="A215" s="326"/>
    </row>
    <row r="216" spans="1:1">
      <c r="A216" s="326"/>
    </row>
    <row r="217" spans="1:1">
      <c r="A217" s="326"/>
    </row>
    <row r="218" spans="1:1">
      <c r="A218" s="326"/>
    </row>
    <row r="219" spans="1:1">
      <c r="A219" s="326"/>
    </row>
    <row r="220" spans="1:1">
      <c r="A220" s="326"/>
    </row>
    <row r="221" spans="1:1">
      <c r="A221" s="326"/>
    </row>
    <row r="222" spans="1:1">
      <c r="A222" s="326"/>
    </row>
    <row r="223" spans="1:1">
      <c r="A223" s="326"/>
    </row>
    <row r="224" spans="1:1">
      <c r="A224" s="326"/>
    </row>
    <row r="225" spans="1:1">
      <c r="A225" s="326"/>
    </row>
    <row r="226" spans="1:1">
      <c r="A226" s="326"/>
    </row>
    <row r="227" spans="1:1">
      <c r="A227" s="326"/>
    </row>
    <row r="228" spans="1:1">
      <c r="A228" s="326"/>
    </row>
    <row r="229" spans="1:1">
      <c r="A229" s="326"/>
    </row>
    <row r="230" spans="1:1">
      <c r="A230" s="326"/>
    </row>
    <row r="231" spans="1:1">
      <c r="A231" s="326"/>
    </row>
    <row r="232" spans="1:1">
      <c r="A232" s="326"/>
    </row>
    <row r="233" spans="1:1">
      <c r="A233" s="326"/>
    </row>
    <row r="234" spans="1:1">
      <c r="A234" s="326"/>
    </row>
    <row r="235" spans="1:1">
      <c r="A235" s="326"/>
    </row>
    <row r="236" spans="1:1">
      <c r="A236" s="326"/>
    </row>
    <row r="237" spans="1:1">
      <c r="A237" s="326"/>
    </row>
    <row r="238" spans="1:1">
      <c r="A238" s="326"/>
    </row>
    <row r="239" spans="1:1">
      <c r="A239" s="326"/>
    </row>
    <row r="240" spans="1:1">
      <c r="A240" s="326"/>
    </row>
    <row r="241" spans="1:1">
      <c r="A241" s="326"/>
    </row>
    <row r="242" spans="1:1">
      <c r="A242" s="326"/>
    </row>
    <row r="243" spans="1:1">
      <c r="A243" s="326"/>
    </row>
    <row r="244" spans="1:1">
      <c r="A244" s="326"/>
    </row>
    <row r="245" spans="1:1">
      <c r="A245" s="326"/>
    </row>
    <row r="246" spans="1:1">
      <c r="A246" s="326"/>
    </row>
    <row r="247" spans="1:1">
      <c r="A247" s="326"/>
    </row>
    <row r="248" spans="1:1">
      <c r="A248" s="326"/>
    </row>
    <row r="249" spans="1:1">
      <c r="A249" s="326"/>
    </row>
    <row r="250" spans="1:1">
      <c r="A250" s="326"/>
    </row>
    <row r="251" spans="1:1">
      <c r="A251" s="326"/>
    </row>
    <row r="252" spans="1:1">
      <c r="A252" s="326"/>
    </row>
    <row r="253" spans="1:1">
      <c r="A253" s="326"/>
    </row>
    <row r="254" spans="1:1">
      <c r="A254" s="326"/>
    </row>
    <row r="255" spans="1:1">
      <c r="A255" s="326"/>
    </row>
    <row r="256" spans="1:1">
      <c r="A256" s="326"/>
    </row>
    <row r="257" spans="1:1">
      <c r="A257" s="326"/>
    </row>
    <row r="258" spans="1:1">
      <c r="A258" s="326"/>
    </row>
    <row r="259" spans="1:1">
      <c r="A259" s="326"/>
    </row>
    <row r="260" spans="1:1">
      <c r="A260" s="326"/>
    </row>
    <row r="261" spans="1:1">
      <c r="A261" s="326"/>
    </row>
    <row r="262" spans="1:1">
      <c r="A262" s="326"/>
    </row>
    <row r="263" spans="1:1">
      <c r="A263" s="326"/>
    </row>
    <row r="264" spans="1:1">
      <c r="A264" s="326"/>
    </row>
    <row r="265" spans="1:1">
      <c r="A265" s="326"/>
    </row>
    <row r="266" spans="1:1">
      <c r="A266" s="326"/>
    </row>
    <row r="267" spans="1:1">
      <c r="A267" s="326"/>
    </row>
    <row r="268" spans="1:1">
      <c r="A268" s="326"/>
    </row>
    <row r="269" spans="1:1">
      <c r="A269" s="96"/>
    </row>
    <row r="270" spans="1:1">
      <c r="A270" s="96"/>
    </row>
    <row r="271" spans="1:1">
      <c r="A271" s="96"/>
    </row>
    <row r="272" spans="1:1">
      <c r="A272" s="96"/>
    </row>
    <row r="273" spans="1:1">
      <c r="A273" s="96"/>
    </row>
    <row r="274" spans="1:1">
      <c r="A274" s="96"/>
    </row>
    <row r="275" spans="1:1">
      <c r="A275" s="96"/>
    </row>
    <row r="276" spans="1:1">
      <c r="A276" s="96"/>
    </row>
    <row r="277" spans="1:1">
      <c r="A277" s="96"/>
    </row>
    <row r="278" spans="1:1">
      <c r="A278" s="96"/>
    </row>
    <row r="279" spans="1:1">
      <c r="A279" s="96"/>
    </row>
    <row r="280" spans="1:1">
      <c r="A280" s="96"/>
    </row>
    <row r="281" spans="1:1">
      <c r="A281" s="96"/>
    </row>
    <row r="282" spans="1:1">
      <c r="A282" s="96"/>
    </row>
    <row r="283" spans="1:1">
      <c r="A283" s="96"/>
    </row>
    <row r="284" spans="1:1">
      <c r="A284" s="96"/>
    </row>
    <row r="285" spans="1:1">
      <c r="A285" s="96"/>
    </row>
    <row r="286" spans="1:1">
      <c r="A286" s="96"/>
    </row>
    <row r="287" spans="1:1">
      <c r="A287" s="96"/>
    </row>
    <row r="288" spans="1:1">
      <c r="A288" s="96"/>
    </row>
    <row r="289" spans="1:1">
      <c r="A289" s="96"/>
    </row>
    <row r="290" spans="1:1">
      <c r="A290" s="96"/>
    </row>
    <row r="291" spans="1:1">
      <c r="A291" s="96"/>
    </row>
    <row r="292" spans="1:1">
      <c r="A292" s="96"/>
    </row>
    <row r="293" spans="1:1">
      <c r="A293" s="96"/>
    </row>
    <row r="294" spans="1:1">
      <c r="A294" s="96"/>
    </row>
    <row r="295" spans="1:1">
      <c r="A295" s="96"/>
    </row>
    <row r="296" spans="1:1">
      <c r="A296" s="96"/>
    </row>
    <row r="297" spans="1:1">
      <c r="A297" s="96"/>
    </row>
    <row r="298" spans="1:1">
      <c r="A298" s="96"/>
    </row>
    <row r="299" spans="1:1">
      <c r="A299" s="96"/>
    </row>
    <row r="300" spans="1:1">
      <c r="A300" s="96"/>
    </row>
    <row r="301" spans="1:1">
      <c r="A301" s="96"/>
    </row>
    <row r="302" spans="1:1">
      <c r="A302" s="96"/>
    </row>
    <row r="303" spans="1:1">
      <c r="A303" s="96"/>
    </row>
    <row r="304" spans="1:1">
      <c r="A304" s="96"/>
    </row>
    <row r="305" spans="1:1">
      <c r="A305" s="96"/>
    </row>
    <row r="306" spans="1:1">
      <c r="A306" s="96"/>
    </row>
    <row r="307" spans="1:1">
      <c r="A307" s="96"/>
    </row>
    <row r="308" spans="1:1">
      <c r="A308" s="96"/>
    </row>
    <row r="309" spans="1:1">
      <c r="A309" s="96"/>
    </row>
    <row r="310" spans="1:1">
      <c r="A310" s="96"/>
    </row>
    <row r="311" spans="1:1">
      <c r="A311" s="96"/>
    </row>
    <row r="312" spans="1:1">
      <c r="A312" s="96"/>
    </row>
    <row r="313" spans="1:1">
      <c r="A313" s="96"/>
    </row>
    <row r="314" spans="1:1">
      <c r="A314" s="96"/>
    </row>
    <row r="315" spans="1:1">
      <c r="A315" s="96"/>
    </row>
    <row r="316" spans="1:1">
      <c r="A316" s="96"/>
    </row>
    <row r="317" spans="1:1">
      <c r="A317" s="96"/>
    </row>
    <row r="318" spans="1:1">
      <c r="A318" s="96"/>
    </row>
    <row r="319" spans="1:1">
      <c r="A319" s="96"/>
    </row>
    <row r="320" spans="1:1">
      <c r="A320" s="96"/>
    </row>
    <row r="321" spans="1:1">
      <c r="A321" s="96"/>
    </row>
    <row r="322" spans="1:1">
      <c r="A322" s="96"/>
    </row>
    <row r="323" spans="1:1">
      <c r="A323" s="96"/>
    </row>
    <row r="324" spans="1:1">
      <c r="A324" s="96"/>
    </row>
    <row r="325" spans="1:1">
      <c r="A325" s="96"/>
    </row>
    <row r="326" spans="1:1">
      <c r="A326" s="96"/>
    </row>
    <row r="327" spans="1:1">
      <c r="A327" s="96"/>
    </row>
    <row r="328" spans="1:1">
      <c r="A328" s="96"/>
    </row>
    <row r="329" spans="1:1">
      <c r="A329" s="96"/>
    </row>
    <row r="330" spans="1:1">
      <c r="A330" s="96"/>
    </row>
    <row r="331" spans="1:1">
      <c r="A331" s="96"/>
    </row>
    <row r="332" spans="1:1">
      <c r="A332" s="96"/>
    </row>
    <row r="333" spans="1:1">
      <c r="A333" s="96"/>
    </row>
    <row r="334" spans="1:1">
      <c r="A334" s="96"/>
    </row>
    <row r="335" spans="1:1">
      <c r="A335" s="96"/>
    </row>
    <row r="336" spans="1:1">
      <c r="A336" s="96"/>
    </row>
    <row r="337" spans="1:1">
      <c r="A337" s="96"/>
    </row>
    <row r="338" spans="1:1">
      <c r="A338" s="96"/>
    </row>
    <row r="339" spans="1:1">
      <c r="A339" s="96"/>
    </row>
    <row r="340" spans="1:1">
      <c r="A340" s="96"/>
    </row>
    <row r="341" spans="1:1">
      <c r="A341" s="96"/>
    </row>
    <row r="342" spans="1:1">
      <c r="A342" s="96"/>
    </row>
    <row r="343" spans="1:1">
      <c r="A343" s="96"/>
    </row>
    <row r="344" spans="1:1">
      <c r="A344" s="96"/>
    </row>
    <row r="345" spans="1:1">
      <c r="A345" s="96"/>
    </row>
    <row r="346" spans="1:1">
      <c r="A346" s="96"/>
    </row>
    <row r="347" spans="1:1">
      <c r="A347" s="96"/>
    </row>
    <row r="348" spans="1:1">
      <c r="A348" s="96"/>
    </row>
    <row r="349" spans="1:1">
      <c r="A349" s="96"/>
    </row>
    <row r="350" spans="1:1">
      <c r="A350" s="96"/>
    </row>
    <row r="351" spans="1:1">
      <c r="A351" s="96"/>
    </row>
    <row r="352" spans="1:1">
      <c r="A352" s="96"/>
    </row>
    <row r="353" spans="1:1">
      <c r="A353" s="96"/>
    </row>
    <row r="354" spans="1:1">
      <c r="A354" s="96"/>
    </row>
    <row r="355" spans="1:1">
      <c r="A355" s="96"/>
    </row>
    <row r="356" spans="1:1">
      <c r="A356" s="96"/>
    </row>
    <row r="357" spans="1:1">
      <c r="A357" s="96"/>
    </row>
    <row r="358" spans="1:1">
      <c r="A358" s="96"/>
    </row>
    <row r="359" spans="1:1">
      <c r="A359" s="96"/>
    </row>
    <row r="360" spans="1:1">
      <c r="A360" s="96"/>
    </row>
    <row r="361" spans="1:1">
      <c r="A361" s="96"/>
    </row>
    <row r="362" spans="1:1">
      <c r="A362" s="96"/>
    </row>
    <row r="363" spans="1:1">
      <c r="A363" s="96"/>
    </row>
    <row r="364" spans="1:1">
      <c r="A364" s="96"/>
    </row>
    <row r="365" spans="1:1">
      <c r="A365" s="96"/>
    </row>
    <row r="366" spans="1:1">
      <c r="A366" s="96"/>
    </row>
    <row r="367" spans="1:1">
      <c r="A367" s="96"/>
    </row>
    <row r="368" spans="1:1">
      <c r="A368" s="96"/>
    </row>
    <row r="369" spans="1:1">
      <c r="A369" s="96"/>
    </row>
    <row r="370" spans="1:1">
      <c r="A370" s="96"/>
    </row>
    <row r="371" spans="1:1">
      <c r="A371" s="96"/>
    </row>
    <row r="372" spans="1:1">
      <c r="A372" s="96"/>
    </row>
    <row r="373" spans="1:1">
      <c r="A373" s="96"/>
    </row>
    <row r="374" spans="1:1">
      <c r="A374" s="96"/>
    </row>
    <row r="375" spans="1:1">
      <c r="A375" s="96"/>
    </row>
    <row r="376" spans="1:1">
      <c r="A376" s="96"/>
    </row>
    <row r="377" spans="1:1">
      <c r="A377" s="96"/>
    </row>
    <row r="378" spans="1:1">
      <c r="A378" s="96"/>
    </row>
    <row r="379" spans="1:1">
      <c r="A379" s="96"/>
    </row>
    <row r="380" spans="1:1">
      <c r="A380" s="96"/>
    </row>
    <row r="381" spans="1:1">
      <c r="A381" s="96"/>
    </row>
    <row r="382" spans="1:1">
      <c r="A382" s="96"/>
    </row>
    <row r="383" spans="1:1">
      <c r="A383" s="96"/>
    </row>
    <row r="384" spans="1:1">
      <c r="A384" s="96"/>
    </row>
    <row r="385" spans="1:1">
      <c r="A385" s="96"/>
    </row>
    <row r="386" spans="1:1">
      <c r="A386" s="96"/>
    </row>
    <row r="387" spans="1:1">
      <c r="A387" s="96"/>
    </row>
    <row r="388" spans="1:1">
      <c r="A388" s="96"/>
    </row>
    <row r="389" spans="1:1">
      <c r="A389" s="96"/>
    </row>
    <row r="390" spans="1:1">
      <c r="A390" s="96"/>
    </row>
    <row r="391" spans="1:1">
      <c r="A391" s="96"/>
    </row>
    <row r="392" spans="1:1">
      <c r="A392" s="96"/>
    </row>
    <row r="393" spans="1:1">
      <c r="A393" s="96"/>
    </row>
    <row r="394" spans="1:1">
      <c r="A394" s="96"/>
    </row>
    <row r="395" spans="1:1">
      <c r="A395" s="96"/>
    </row>
    <row r="396" spans="1:1">
      <c r="A396" s="96"/>
    </row>
    <row r="397" spans="1:1">
      <c r="A397" s="96"/>
    </row>
    <row r="398" spans="1:1">
      <c r="A398" s="96"/>
    </row>
    <row r="399" spans="1:1">
      <c r="A399" s="96"/>
    </row>
    <row r="400" spans="1:1">
      <c r="A400" s="96"/>
    </row>
    <row r="401" spans="1:1">
      <c r="A401" s="96"/>
    </row>
    <row r="402" spans="1:1">
      <c r="A402" s="96"/>
    </row>
    <row r="403" spans="1:1">
      <c r="A403" s="96"/>
    </row>
    <row r="404" spans="1:1">
      <c r="A404" s="96"/>
    </row>
    <row r="405" spans="1:1">
      <c r="A405" s="96"/>
    </row>
    <row r="406" spans="1:1">
      <c r="A406" s="96"/>
    </row>
    <row r="407" spans="1:1">
      <c r="A407" s="96"/>
    </row>
    <row r="408" spans="1:1">
      <c r="A408" s="96"/>
    </row>
    <row r="409" spans="1:1">
      <c r="A409" s="96"/>
    </row>
    <row r="410" spans="1:1">
      <c r="A410" s="96"/>
    </row>
    <row r="411" spans="1:1">
      <c r="A411" s="96"/>
    </row>
    <row r="412" spans="1:1">
      <c r="A412" s="96"/>
    </row>
    <row r="413" spans="1:1">
      <c r="A413" s="96"/>
    </row>
    <row r="414" spans="1:1">
      <c r="A414" s="96"/>
    </row>
    <row r="415" spans="1:1">
      <c r="A415" s="96"/>
    </row>
    <row r="416" spans="1:1">
      <c r="A416" s="96"/>
    </row>
    <row r="417" spans="1:1">
      <c r="A417" s="96"/>
    </row>
    <row r="418" spans="1:1">
      <c r="A418" s="96"/>
    </row>
    <row r="419" spans="1:1">
      <c r="A419" s="96"/>
    </row>
    <row r="420" spans="1:1">
      <c r="A420" s="96"/>
    </row>
    <row r="421" spans="1:1">
      <c r="A421" s="96"/>
    </row>
    <row r="422" spans="1:1">
      <c r="A422" s="96"/>
    </row>
    <row r="423" spans="1:1">
      <c r="A423" s="96"/>
    </row>
    <row r="424" spans="1:1">
      <c r="A424" s="96"/>
    </row>
    <row r="425" spans="1:1">
      <c r="A425" s="96"/>
    </row>
    <row r="426" spans="1:1">
      <c r="A426" s="96"/>
    </row>
    <row r="427" spans="1:1">
      <c r="A427" s="96"/>
    </row>
    <row r="428" spans="1:1">
      <c r="A428" s="96"/>
    </row>
    <row r="429" spans="1:1">
      <c r="A429" s="96"/>
    </row>
    <row r="430" spans="1:1">
      <c r="A430" s="96"/>
    </row>
    <row r="431" spans="1:1">
      <c r="A431" s="96"/>
    </row>
    <row r="432" spans="1:1">
      <c r="A432" s="96"/>
    </row>
    <row r="433" spans="1:1">
      <c r="A433" s="96"/>
    </row>
    <row r="434" spans="1:1">
      <c r="A434" s="96"/>
    </row>
  </sheetData>
  <mergeCells count="33">
    <mergeCell ref="E9:F9"/>
    <mergeCell ref="G9:H9"/>
    <mergeCell ref="B10:D10"/>
    <mergeCell ref="B11:D11"/>
    <mergeCell ref="B12:D12"/>
    <mergeCell ref="B13:D13"/>
    <mergeCell ref="B14:H14"/>
    <mergeCell ref="B15:H15"/>
    <mergeCell ref="B16:H16"/>
    <mergeCell ref="B17:H17"/>
    <mergeCell ref="B18:H18"/>
    <mergeCell ref="B19:E19"/>
    <mergeCell ref="F19:G19"/>
    <mergeCell ref="B20:E20"/>
    <mergeCell ref="F20:G20"/>
    <mergeCell ref="A23:H23"/>
    <mergeCell ref="A24:H24"/>
    <mergeCell ref="A25:H25"/>
    <mergeCell ref="A26:H26"/>
    <mergeCell ref="A28:H28"/>
    <mergeCell ref="C30:D30"/>
    <mergeCell ref="E30:H30"/>
    <mergeCell ref="A33:H33"/>
    <mergeCell ref="A39:H39"/>
    <mergeCell ref="A46:H46"/>
    <mergeCell ref="A48:H48"/>
    <mergeCell ref="A55:H55"/>
    <mergeCell ref="A73:H73"/>
    <mergeCell ref="A84:H84"/>
    <mergeCell ref="C109:F109"/>
    <mergeCell ref="C110:F110"/>
    <mergeCell ref="A30:A31"/>
    <mergeCell ref="B30:B31"/>
  </mergeCells>
  <pageMargins left="1.18110236220472" right="0.393700787401575" top="0.78740157480315" bottom="0.78740157480315" header="0.31496062992126" footer="0.196850393700787"/>
  <pageSetup paperSize="9" scale="45" orientation="landscape"/>
  <headerFooter alignWithMargins="0">
    <oddHeader>&amp;R&amp;"Times New Roman,звичайний"&amp;14Продовження додатка 3</oddHeader>
  </headerFooter>
  <rowBreaks count="2" manualBreakCount="2">
    <brk id="45" max="8" man="1"/>
    <brk id="83" max="8" man="1"/>
  </rowBreaks>
  <ignoredErrors>
    <ignoredError sqref="H34 H75 H8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3"/>
  </sheetPr>
  <dimension ref="A1:N351"/>
  <sheetViews>
    <sheetView view="pageBreakPreview" zoomScale="70" zoomScaleNormal="60" workbookViewId="0">
      <selection activeCell="F16" sqref="F16"/>
    </sheetView>
  </sheetViews>
  <sheetFormatPr defaultColWidth="9.11111111111111" defaultRowHeight="18.75"/>
  <cols>
    <col min="1" max="1" width="84.6666666666667" style="78" customWidth="1"/>
    <col min="2" max="2" width="14" style="5" customWidth="1"/>
    <col min="3" max="9" width="16.6666666666667" style="5" customWidth="1"/>
    <col min="10" max="14" width="16.6666666666667" style="78" customWidth="1"/>
    <col min="15" max="16384" width="9.11111111111111" style="78"/>
  </cols>
  <sheetData>
    <row r="1" spans="1:9">
      <c r="A1" s="79" t="s">
        <v>141</v>
      </c>
      <c r="B1" s="79"/>
      <c r="C1" s="79"/>
      <c r="D1" s="79"/>
      <c r="E1" s="79"/>
      <c r="F1" s="79"/>
      <c r="G1" s="79"/>
      <c r="H1" s="79"/>
      <c r="I1" s="79"/>
    </row>
    <row r="2" ht="12.75" customHeight="1"/>
    <row r="3" spans="1:9">
      <c r="A3" s="1" t="s">
        <v>142</v>
      </c>
      <c r="B3" s="1"/>
      <c r="C3" s="1"/>
      <c r="D3" s="1"/>
      <c r="E3" s="1"/>
      <c r="F3" s="1"/>
      <c r="G3" s="1"/>
      <c r="H3" s="1"/>
      <c r="I3" s="1"/>
    </row>
    <row r="4" ht="5.25" customHeight="1" spans="1:9">
      <c r="A4" s="1"/>
      <c r="B4" s="1"/>
      <c r="C4" s="1"/>
      <c r="D4" s="1"/>
      <c r="E4" s="1"/>
      <c r="F4" s="1"/>
      <c r="G4" s="1"/>
      <c r="H4" s="1"/>
      <c r="I4" s="1"/>
    </row>
    <row r="5" ht="30.75" customHeight="1" spans="1:14">
      <c r="A5" s="80" t="s">
        <v>143</v>
      </c>
      <c r="B5" s="80" t="s">
        <v>144</v>
      </c>
      <c r="C5" s="80"/>
      <c r="D5" s="80"/>
      <c r="E5" s="80"/>
      <c r="F5" s="80"/>
      <c r="G5" s="80"/>
      <c r="H5" s="181" t="s">
        <v>145</v>
      </c>
      <c r="I5" s="181"/>
      <c r="J5" s="181"/>
      <c r="K5" s="181"/>
      <c r="L5" s="181"/>
      <c r="M5" s="181"/>
      <c r="N5" s="181"/>
    </row>
    <row r="6" spans="1:14">
      <c r="A6" s="80">
        <v>1</v>
      </c>
      <c r="B6" s="80">
        <v>2</v>
      </c>
      <c r="C6" s="80"/>
      <c r="D6" s="80"/>
      <c r="E6" s="80"/>
      <c r="F6" s="80"/>
      <c r="G6" s="80"/>
      <c r="H6" s="80">
        <v>3</v>
      </c>
      <c r="I6" s="80"/>
      <c r="J6" s="80"/>
      <c r="K6" s="80"/>
      <c r="L6" s="80"/>
      <c r="M6" s="80"/>
      <c r="N6" s="80"/>
    </row>
    <row r="7" spans="1:14">
      <c r="A7" s="80"/>
      <c r="B7" s="182"/>
      <c r="C7" s="183"/>
      <c r="D7" s="183"/>
      <c r="E7" s="183"/>
      <c r="F7" s="183"/>
      <c r="G7" s="184"/>
      <c r="H7" s="182"/>
      <c r="I7" s="183"/>
      <c r="J7" s="183"/>
      <c r="K7" s="183"/>
      <c r="L7" s="183"/>
      <c r="M7" s="183"/>
      <c r="N7" s="184"/>
    </row>
    <row r="8" spans="1:14">
      <c r="A8" s="185"/>
      <c r="B8" s="185"/>
      <c r="C8" s="185"/>
      <c r="D8" s="185"/>
      <c r="E8" s="185"/>
      <c r="F8" s="185"/>
      <c r="G8" s="185"/>
      <c r="H8" s="186"/>
      <c r="I8" s="186"/>
      <c r="J8" s="186"/>
      <c r="K8" s="186"/>
      <c r="L8" s="186"/>
      <c r="M8" s="186"/>
      <c r="N8" s="186"/>
    </row>
    <row r="9" ht="17.25" customHeight="1"/>
    <row r="10" spans="1:9">
      <c r="A10" s="1" t="s">
        <v>146</v>
      </c>
      <c r="B10" s="1"/>
      <c r="C10" s="1"/>
      <c r="D10" s="1"/>
      <c r="E10" s="1"/>
      <c r="F10" s="1"/>
      <c r="G10" s="1"/>
      <c r="H10" s="1"/>
      <c r="I10" s="1"/>
    </row>
    <row r="11" ht="11.25" customHeight="1" spans="1:9">
      <c r="A11" s="1"/>
      <c r="B11" s="1"/>
      <c r="C11" s="1"/>
      <c r="D11" s="1"/>
      <c r="E11" s="1"/>
      <c r="F11" s="1"/>
      <c r="G11" s="1"/>
      <c r="H11" s="1"/>
      <c r="I11" s="1"/>
    </row>
    <row r="12" ht="39.75" customHeight="1" spans="1:14">
      <c r="A12" s="136" t="s">
        <v>147</v>
      </c>
      <c r="B12" s="136"/>
      <c r="C12" s="103" t="s">
        <v>148</v>
      </c>
      <c r="D12" s="81"/>
      <c r="E12" s="81"/>
      <c r="F12" s="81" t="s">
        <v>149</v>
      </c>
      <c r="G12" s="81"/>
      <c r="H12" s="81"/>
      <c r="I12" s="81" t="s">
        <v>150</v>
      </c>
      <c r="J12" s="81"/>
      <c r="K12" s="81"/>
      <c r="L12" s="83" t="s">
        <v>151</v>
      </c>
      <c r="M12" s="195"/>
      <c r="N12" s="103"/>
    </row>
    <row r="13" ht="163.5" customHeight="1" spans="1:14">
      <c r="A13" s="136"/>
      <c r="B13" s="136"/>
      <c r="C13" s="81" t="s">
        <v>152</v>
      </c>
      <c r="D13" s="81" t="s">
        <v>153</v>
      </c>
      <c r="E13" s="81" t="s">
        <v>154</v>
      </c>
      <c r="F13" s="81" t="s">
        <v>152</v>
      </c>
      <c r="G13" s="81" t="s">
        <v>153</v>
      </c>
      <c r="H13" s="81" t="s">
        <v>154</v>
      </c>
      <c r="I13" s="81" t="s">
        <v>152</v>
      </c>
      <c r="J13" s="81" t="s">
        <v>153</v>
      </c>
      <c r="K13" s="81" t="s">
        <v>154</v>
      </c>
      <c r="L13" s="105" t="s">
        <v>155</v>
      </c>
      <c r="M13" s="105" t="s">
        <v>156</v>
      </c>
      <c r="N13" s="105" t="s">
        <v>157</v>
      </c>
    </row>
    <row r="14" spans="1:14">
      <c r="A14" s="136">
        <v>1</v>
      </c>
      <c r="B14" s="136"/>
      <c r="C14" s="81">
        <v>2</v>
      </c>
      <c r="D14" s="81">
        <v>3</v>
      </c>
      <c r="E14" s="81">
        <v>4</v>
      </c>
      <c r="F14" s="81">
        <v>5</v>
      </c>
      <c r="G14" s="80">
        <v>6</v>
      </c>
      <c r="H14" s="80">
        <v>7</v>
      </c>
      <c r="I14" s="80">
        <v>8</v>
      </c>
      <c r="J14" s="80">
        <v>9</v>
      </c>
      <c r="K14" s="80">
        <v>10</v>
      </c>
      <c r="L14" s="80">
        <v>11</v>
      </c>
      <c r="M14" s="80">
        <v>12</v>
      </c>
      <c r="N14" s="80">
        <v>13</v>
      </c>
    </row>
    <row r="15" spans="1:14">
      <c r="A15" s="187" t="s">
        <v>158</v>
      </c>
      <c r="B15" s="187"/>
      <c r="C15" s="58">
        <v>5255</v>
      </c>
      <c r="D15" s="58">
        <v>3851</v>
      </c>
      <c r="E15" s="188">
        <f>C15/D15*1000</f>
        <v>1364.58062840821</v>
      </c>
      <c r="F15" s="58">
        <v>4023</v>
      </c>
      <c r="G15" s="58">
        <v>3768</v>
      </c>
      <c r="H15" s="188">
        <f>F15/G15*1000</f>
        <v>1067.67515923567</v>
      </c>
      <c r="I15" s="154">
        <f t="shared" ref="I15:K20" si="0">F15-C15</f>
        <v>-1232</v>
      </c>
      <c r="J15" s="154">
        <f t="shared" si="0"/>
        <v>-83</v>
      </c>
      <c r="K15" s="154">
        <f t="shared" si="0"/>
        <v>-296.905469172537</v>
      </c>
      <c r="L15" s="154">
        <f>(F15/C15)*100</f>
        <v>76.5556612749762</v>
      </c>
      <c r="M15" s="154">
        <f>(G15/D15)*100</f>
        <v>97.8447156582706</v>
      </c>
      <c r="N15" s="154">
        <f t="shared" ref="L15:N20" si="1">(H15/E15)*100</f>
        <v>78.2419988242923</v>
      </c>
    </row>
    <row r="16" spans="1:14">
      <c r="A16" s="187" t="s">
        <v>159</v>
      </c>
      <c r="B16" s="187"/>
      <c r="C16" s="58">
        <v>1300</v>
      </c>
      <c r="D16" s="58">
        <v>3</v>
      </c>
      <c r="E16" s="188">
        <f>C16/D16*1000</f>
        <v>433333.333333333</v>
      </c>
      <c r="F16" s="58">
        <v>85</v>
      </c>
      <c r="G16" s="58">
        <v>1</v>
      </c>
      <c r="H16" s="188">
        <f>F16/G16*1000</f>
        <v>85000</v>
      </c>
      <c r="I16" s="154">
        <f>F16-C16</f>
        <v>-1215</v>
      </c>
      <c r="J16" s="154">
        <f t="shared" si="0"/>
        <v>-2</v>
      </c>
      <c r="K16" s="154">
        <f t="shared" si="0"/>
        <v>-348333.333333333</v>
      </c>
      <c r="L16" s="154">
        <f t="shared" si="1"/>
        <v>6.53846153846154</v>
      </c>
      <c r="M16" s="154">
        <f t="shared" si="1"/>
        <v>33.3333333333333</v>
      </c>
      <c r="N16" s="154">
        <f t="shared" si="1"/>
        <v>19.6153846153846</v>
      </c>
    </row>
    <row r="17" s="78" customFormat="1" spans="1:14">
      <c r="A17" s="189" t="s">
        <v>160</v>
      </c>
      <c r="B17" s="190"/>
      <c r="C17" s="58">
        <v>1323</v>
      </c>
      <c r="D17" s="58">
        <v>17</v>
      </c>
      <c r="E17" s="188">
        <f t="shared" ref="E17:E20" si="2">C17/D17*1000</f>
        <v>77823.5294117647</v>
      </c>
      <c r="F17" s="58">
        <v>575</v>
      </c>
      <c r="G17" s="58">
        <v>17</v>
      </c>
      <c r="H17" s="188">
        <f t="shared" ref="H17:H20" si="3">F17/G17*1000</f>
        <v>33823.5294117647</v>
      </c>
      <c r="I17" s="154">
        <f t="shared" ref="I17:I19" si="4">F17-C17</f>
        <v>-748</v>
      </c>
      <c r="J17" s="154">
        <f t="shared" si="0"/>
        <v>0</v>
      </c>
      <c r="K17" s="154">
        <f t="shared" si="0"/>
        <v>-44000</v>
      </c>
      <c r="L17" s="154">
        <f t="shared" si="1"/>
        <v>43.4618291761149</v>
      </c>
      <c r="M17" s="154">
        <f t="shared" si="1"/>
        <v>100</v>
      </c>
      <c r="N17" s="154">
        <f t="shared" si="1"/>
        <v>43.4618291761149</v>
      </c>
    </row>
    <row r="18" s="78" customFormat="1" spans="1:14">
      <c r="A18" s="189" t="s">
        <v>161</v>
      </c>
      <c r="B18" s="190"/>
      <c r="C18" s="58">
        <v>1528</v>
      </c>
      <c r="D18" s="58">
        <v>1750</v>
      </c>
      <c r="E18" s="188">
        <f t="shared" si="2"/>
        <v>873.142857142857</v>
      </c>
      <c r="F18" s="58">
        <v>1325</v>
      </c>
      <c r="G18" s="58">
        <v>850</v>
      </c>
      <c r="H18" s="188">
        <f t="shared" si="3"/>
        <v>1558.82352941176</v>
      </c>
      <c r="I18" s="154">
        <f t="shared" si="4"/>
        <v>-203</v>
      </c>
      <c r="J18" s="154">
        <f t="shared" si="0"/>
        <v>-900</v>
      </c>
      <c r="K18" s="154">
        <f t="shared" si="0"/>
        <v>685.680672268908</v>
      </c>
      <c r="L18" s="154">
        <f t="shared" si="1"/>
        <v>86.7146596858639</v>
      </c>
      <c r="M18" s="154">
        <f t="shared" si="1"/>
        <v>48.5714285714286</v>
      </c>
      <c r="N18" s="154">
        <f t="shared" si="1"/>
        <v>178.53018170619</v>
      </c>
    </row>
    <row r="19" s="78" customFormat="1" spans="1:14">
      <c r="A19" s="189" t="s">
        <v>162</v>
      </c>
      <c r="B19" s="190"/>
      <c r="C19" s="58">
        <v>25</v>
      </c>
      <c r="D19" s="58">
        <v>2</v>
      </c>
      <c r="E19" s="188">
        <f t="shared" si="2"/>
        <v>12500</v>
      </c>
      <c r="F19" s="58">
        <v>18</v>
      </c>
      <c r="G19" s="58">
        <v>8</v>
      </c>
      <c r="H19" s="188">
        <f t="shared" si="3"/>
        <v>2250</v>
      </c>
      <c r="I19" s="154">
        <f t="shared" si="4"/>
        <v>-7</v>
      </c>
      <c r="J19" s="154">
        <f t="shared" si="0"/>
        <v>6</v>
      </c>
      <c r="K19" s="154">
        <f t="shared" si="0"/>
        <v>-10250</v>
      </c>
      <c r="L19" s="154">
        <f t="shared" si="1"/>
        <v>72</v>
      </c>
      <c r="M19" s="154">
        <f t="shared" si="1"/>
        <v>400</v>
      </c>
      <c r="N19" s="154">
        <f t="shared" si="1"/>
        <v>18</v>
      </c>
    </row>
    <row r="20" spans="1:14">
      <c r="A20" s="187" t="s">
        <v>163</v>
      </c>
      <c r="B20" s="187"/>
      <c r="C20" s="58">
        <v>16</v>
      </c>
      <c r="D20" s="58">
        <v>10</v>
      </c>
      <c r="E20" s="188">
        <f t="shared" si="2"/>
        <v>1600</v>
      </c>
      <c r="F20" s="58">
        <v>23</v>
      </c>
      <c r="G20" s="58">
        <v>17</v>
      </c>
      <c r="H20" s="188">
        <f t="shared" si="3"/>
        <v>1352.94117647059</v>
      </c>
      <c r="I20" s="154">
        <f t="shared" si="0"/>
        <v>7</v>
      </c>
      <c r="J20" s="154">
        <f t="shared" si="0"/>
        <v>7</v>
      </c>
      <c r="K20" s="154">
        <f t="shared" si="0"/>
        <v>-247.058823529412</v>
      </c>
      <c r="L20" s="154">
        <f t="shared" si="1"/>
        <v>143.75</v>
      </c>
      <c r="M20" s="154">
        <f t="shared" si="1"/>
        <v>170</v>
      </c>
      <c r="N20" s="154">
        <f t="shared" si="1"/>
        <v>84.5588235294118</v>
      </c>
    </row>
    <row r="21" spans="1:14">
      <c r="A21" s="191" t="s">
        <v>164</v>
      </c>
      <c r="B21" s="192"/>
      <c r="C21" s="113">
        <f>SUM(C15:C20)</f>
        <v>9447</v>
      </c>
      <c r="D21" s="58"/>
      <c r="E21" s="188"/>
      <c r="F21" s="113">
        <f>SUM(F15:F20)</f>
        <v>6049</v>
      </c>
      <c r="G21" s="58"/>
      <c r="H21" s="188"/>
      <c r="I21" s="154">
        <f>F21-C21</f>
        <v>-3398</v>
      </c>
      <c r="J21" s="58"/>
      <c r="K21" s="188"/>
      <c r="L21" s="154">
        <f>(F21/C21)*100</f>
        <v>64.0309092833704</v>
      </c>
      <c r="M21" s="58"/>
      <c r="N21" s="188"/>
    </row>
    <row r="22" ht="11.25" customHeight="1" spans="1:9">
      <c r="A22" s="1"/>
      <c r="B22" s="1"/>
      <c r="C22" s="1"/>
      <c r="D22" s="1"/>
      <c r="E22" s="1"/>
      <c r="F22" s="1"/>
      <c r="G22" s="1"/>
      <c r="H22" s="1"/>
      <c r="I22" s="1"/>
    </row>
    <row r="23" s="25" customFormat="1" ht="21" customHeight="1" spans="1:9">
      <c r="A23" s="159" t="s">
        <v>165</v>
      </c>
      <c r="B23" s="159"/>
      <c r="C23" s="159"/>
      <c r="D23" s="159"/>
      <c r="E23" s="159"/>
      <c r="F23" s="159"/>
      <c r="G23" s="159"/>
      <c r="H23" s="159"/>
      <c r="I23" s="159"/>
    </row>
    <row r="24" s="25" customFormat="1" ht="9" customHeight="1" spans="1:9">
      <c r="A24" s="193"/>
      <c r="B24" s="194"/>
      <c r="C24" s="194"/>
      <c r="D24" s="194"/>
      <c r="E24" s="194"/>
      <c r="F24" s="194"/>
      <c r="G24" s="194"/>
      <c r="H24" s="194"/>
      <c r="I24" s="194"/>
    </row>
    <row r="25" s="25" customFormat="1" ht="59.25" customHeight="1" spans="1:14">
      <c r="A25" s="80" t="s">
        <v>33</v>
      </c>
      <c r="B25" s="81" t="s">
        <v>166</v>
      </c>
      <c r="C25" s="81" t="s">
        <v>167</v>
      </c>
      <c r="D25" s="81"/>
      <c r="E25" s="81" t="s">
        <v>168</v>
      </c>
      <c r="F25" s="80"/>
      <c r="G25" s="80"/>
      <c r="H25" s="80"/>
      <c r="I25" s="80"/>
      <c r="J25" s="80"/>
      <c r="K25" s="80"/>
      <c r="L25" s="80"/>
      <c r="M25" s="80"/>
      <c r="N25" s="80"/>
    </row>
    <row r="26" s="25" customFormat="1" ht="39.75" customHeight="1" spans="1:14">
      <c r="A26" s="80"/>
      <c r="B26" s="81"/>
      <c r="C26" s="81" t="s">
        <v>37</v>
      </c>
      <c r="D26" s="81" t="s">
        <v>38</v>
      </c>
      <c r="E26" s="81" t="s">
        <v>169</v>
      </c>
      <c r="F26" s="81" t="s">
        <v>40</v>
      </c>
      <c r="G26" s="81" t="s">
        <v>41</v>
      </c>
      <c r="H26" s="81" t="s">
        <v>170</v>
      </c>
      <c r="I26" s="81" t="s">
        <v>171</v>
      </c>
      <c r="J26" s="81"/>
      <c r="K26" s="81"/>
      <c r="L26" s="81"/>
      <c r="M26" s="81"/>
      <c r="N26" s="81"/>
    </row>
    <row r="27" s="25" customFormat="1" ht="24.9" customHeight="1" spans="1:14">
      <c r="A27" s="80">
        <v>1</v>
      </c>
      <c r="B27" s="81">
        <v>2</v>
      </c>
      <c r="C27" s="80">
        <v>3</v>
      </c>
      <c r="D27" s="81">
        <v>4</v>
      </c>
      <c r="E27" s="80">
        <v>5</v>
      </c>
      <c r="F27" s="81">
        <v>6</v>
      </c>
      <c r="G27" s="80">
        <v>7</v>
      </c>
      <c r="H27" s="81">
        <v>8</v>
      </c>
      <c r="I27" s="80">
        <v>9</v>
      </c>
      <c r="J27" s="80"/>
      <c r="K27" s="80"/>
      <c r="L27" s="80"/>
      <c r="M27" s="80"/>
      <c r="N27" s="80"/>
    </row>
    <row r="28" s="25" customFormat="1" ht="24.9" customHeight="1" spans="1:14">
      <c r="A28" s="84" t="s">
        <v>172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="25" customFormat="1" ht="20.1" customHeight="1" spans="1:14">
      <c r="A29" s="84" t="s">
        <v>44</v>
      </c>
      <c r="B29" s="136">
        <v>1000</v>
      </c>
      <c r="C29" s="130">
        <v>16405</v>
      </c>
      <c r="D29" s="130">
        <v>16751</v>
      </c>
      <c r="E29" s="130">
        <v>9447</v>
      </c>
      <c r="F29" s="130">
        <v>6049</v>
      </c>
      <c r="G29" s="130">
        <f>F29-E29</f>
        <v>-3398</v>
      </c>
      <c r="H29" s="131">
        <f>(F29/E29)*100</f>
        <v>64.0309092833704</v>
      </c>
      <c r="I29" s="330" t="s">
        <v>173</v>
      </c>
      <c r="J29" s="197"/>
      <c r="K29" s="197"/>
      <c r="L29" s="197"/>
      <c r="M29" s="197"/>
      <c r="N29" s="198"/>
    </row>
    <row r="30" s="25" customFormat="1" ht="20.1" customHeight="1" spans="1:14">
      <c r="A30" s="84" t="s">
        <v>45</v>
      </c>
      <c r="B30" s="136">
        <v>1010</v>
      </c>
      <c r="C30" s="75">
        <f>SUM(C31:C39)</f>
        <v>-15062</v>
      </c>
      <c r="D30" s="75">
        <f>SUM(D31:D39)</f>
        <v>-19228</v>
      </c>
      <c r="E30" s="75">
        <f>SUM(E31:E39)</f>
        <v>-8209</v>
      </c>
      <c r="F30" s="75">
        <f>SUM(F31:F39)</f>
        <v>-7122</v>
      </c>
      <c r="G30" s="130">
        <f t="shared" ref="G30:G94" si="5">F30-E30</f>
        <v>1087</v>
      </c>
      <c r="H30" s="131">
        <f t="shared" ref="H30:H94" si="6">(F30/E30)*100</f>
        <v>86.7584358630771</v>
      </c>
      <c r="I30" s="196"/>
      <c r="J30" s="197"/>
      <c r="K30" s="197"/>
      <c r="L30" s="197"/>
      <c r="M30" s="197"/>
      <c r="N30" s="198"/>
    </row>
    <row r="31" s="4" customFormat="1" ht="20.1" customHeight="1" spans="1:14">
      <c r="A31" s="86" t="s">
        <v>174</v>
      </c>
      <c r="B31" s="81">
        <v>1011</v>
      </c>
      <c r="C31" s="108">
        <v>-2716</v>
      </c>
      <c r="D31" s="108">
        <v>-2633</v>
      </c>
      <c r="E31" s="108">
        <v>-1255</v>
      </c>
      <c r="F31" s="108">
        <v>-989</v>
      </c>
      <c r="G31" s="108">
        <f t="shared" si="5"/>
        <v>266</v>
      </c>
      <c r="H31" s="133">
        <f t="shared" si="6"/>
        <v>78.804780876494</v>
      </c>
      <c r="I31" s="330" t="s">
        <v>175</v>
      </c>
      <c r="J31" s="197"/>
      <c r="K31" s="197"/>
      <c r="L31" s="197"/>
      <c r="M31" s="197"/>
      <c r="N31" s="198"/>
    </row>
    <row r="32" s="4" customFormat="1" ht="20.1" customHeight="1" spans="1:14">
      <c r="A32" s="86" t="s">
        <v>176</v>
      </c>
      <c r="B32" s="81">
        <v>1012</v>
      </c>
      <c r="C32" s="108">
        <v>-443</v>
      </c>
      <c r="D32" s="108">
        <v>-582</v>
      </c>
      <c r="E32" s="108">
        <v>-155</v>
      </c>
      <c r="F32" s="108">
        <v>-167</v>
      </c>
      <c r="G32" s="108">
        <f t="shared" si="5"/>
        <v>-12</v>
      </c>
      <c r="H32" s="133">
        <f t="shared" si="6"/>
        <v>107.741935483871</v>
      </c>
      <c r="I32" s="330" t="s">
        <v>177</v>
      </c>
      <c r="J32" s="197"/>
      <c r="K32" s="197"/>
      <c r="L32" s="197"/>
      <c r="M32" s="197"/>
      <c r="N32" s="198"/>
    </row>
    <row r="33" s="4" customFormat="1" ht="20.1" customHeight="1" spans="1:14">
      <c r="A33" s="86" t="s">
        <v>178</v>
      </c>
      <c r="B33" s="81">
        <v>1013</v>
      </c>
      <c r="C33" s="108">
        <v>-2917</v>
      </c>
      <c r="D33" s="108">
        <v>-4749</v>
      </c>
      <c r="E33" s="108">
        <v>-1992</v>
      </c>
      <c r="F33" s="108">
        <v>-1227</v>
      </c>
      <c r="G33" s="108">
        <f t="shared" si="5"/>
        <v>765</v>
      </c>
      <c r="H33" s="133">
        <f t="shared" si="6"/>
        <v>61.5963855421687</v>
      </c>
      <c r="I33" s="196" t="s">
        <v>179</v>
      </c>
      <c r="J33" s="197"/>
      <c r="K33" s="197"/>
      <c r="L33" s="197"/>
      <c r="M33" s="197"/>
      <c r="N33" s="198"/>
    </row>
    <row r="34" s="4" customFormat="1" ht="20.1" customHeight="1" spans="1:14">
      <c r="A34" s="86" t="s">
        <v>113</v>
      </c>
      <c r="B34" s="81">
        <v>1014</v>
      </c>
      <c r="C34" s="108">
        <v>-4224</v>
      </c>
      <c r="D34" s="108">
        <v>-4859</v>
      </c>
      <c r="E34" s="108">
        <v>-2000</v>
      </c>
      <c r="F34" s="108">
        <v>-1695</v>
      </c>
      <c r="G34" s="108">
        <f t="shared" si="5"/>
        <v>305</v>
      </c>
      <c r="H34" s="133">
        <f t="shared" si="6"/>
        <v>84.75</v>
      </c>
      <c r="I34" s="196" t="s">
        <v>180</v>
      </c>
      <c r="J34" s="197"/>
      <c r="K34" s="197"/>
      <c r="L34" s="197"/>
      <c r="M34" s="197"/>
      <c r="N34" s="198"/>
    </row>
    <row r="35" s="4" customFormat="1" ht="20.1" customHeight="1" spans="1:14">
      <c r="A35" s="86" t="s">
        <v>181</v>
      </c>
      <c r="B35" s="81">
        <v>1015</v>
      </c>
      <c r="C35" s="108">
        <v>-886</v>
      </c>
      <c r="D35" s="108">
        <v>-970</v>
      </c>
      <c r="E35" s="108">
        <v>-440</v>
      </c>
      <c r="F35" s="108">
        <v>-319</v>
      </c>
      <c r="G35" s="108">
        <f t="shared" si="5"/>
        <v>121</v>
      </c>
      <c r="H35" s="133">
        <f t="shared" si="6"/>
        <v>72.5</v>
      </c>
      <c r="I35" s="186"/>
      <c r="J35" s="186"/>
      <c r="K35" s="186"/>
      <c r="L35" s="186"/>
      <c r="M35" s="186"/>
      <c r="N35" s="186"/>
    </row>
    <row r="36" s="4" customFormat="1" ht="56.25" spans="1:14">
      <c r="A36" s="86" t="s">
        <v>182</v>
      </c>
      <c r="B36" s="81">
        <v>1016</v>
      </c>
      <c r="C36" s="108" t="s">
        <v>183</v>
      </c>
      <c r="D36" s="108" t="s">
        <v>183</v>
      </c>
      <c r="E36" s="108" t="s">
        <v>183</v>
      </c>
      <c r="F36" s="108" t="s">
        <v>183</v>
      </c>
      <c r="G36" s="108" t="e">
        <f t="shared" si="5"/>
        <v>#VALUE!</v>
      </c>
      <c r="H36" s="133" t="e">
        <f t="shared" si="6"/>
        <v>#VALUE!</v>
      </c>
      <c r="I36" s="186"/>
      <c r="J36" s="186"/>
      <c r="K36" s="186"/>
      <c r="L36" s="186"/>
      <c r="M36" s="186"/>
      <c r="N36" s="186"/>
    </row>
    <row r="37" s="4" customFormat="1" spans="1:14">
      <c r="A37" s="86" t="s">
        <v>184</v>
      </c>
      <c r="B37" s="81">
        <v>1017</v>
      </c>
      <c r="C37" s="108">
        <v>-2533</v>
      </c>
      <c r="D37" s="108">
        <v>-2782</v>
      </c>
      <c r="E37" s="108">
        <v>-900</v>
      </c>
      <c r="F37" s="108">
        <v>-971</v>
      </c>
      <c r="G37" s="108">
        <f t="shared" si="5"/>
        <v>-71</v>
      </c>
      <c r="H37" s="133">
        <f t="shared" si="6"/>
        <v>107.888888888889</v>
      </c>
      <c r="I37" s="196"/>
      <c r="J37" s="197"/>
      <c r="K37" s="197"/>
      <c r="L37" s="197"/>
      <c r="M37" s="197"/>
      <c r="N37" s="198"/>
    </row>
    <row r="38" s="4" customFormat="1" ht="20.1" customHeight="1" spans="1:14">
      <c r="A38" s="86" t="s">
        <v>185</v>
      </c>
      <c r="B38" s="81">
        <v>1018</v>
      </c>
      <c r="C38" s="108" t="s">
        <v>183</v>
      </c>
      <c r="D38" s="108" t="s">
        <v>183</v>
      </c>
      <c r="E38" s="108" t="s">
        <v>183</v>
      </c>
      <c r="F38" s="108" t="s">
        <v>183</v>
      </c>
      <c r="G38" s="108" t="e">
        <f t="shared" si="5"/>
        <v>#VALUE!</v>
      </c>
      <c r="H38" s="133" t="e">
        <f t="shared" si="6"/>
        <v>#VALUE!</v>
      </c>
      <c r="I38" s="186"/>
      <c r="J38" s="186"/>
      <c r="K38" s="186"/>
      <c r="L38" s="186"/>
      <c r="M38" s="186"/>
      <c r="N38" s="186"/>
    </row>
    <row r="39" s="4" customFormat="1" ht="20.1" customHeight="1" spans="1:14">
      <c r="A39" s="86" t="s">
        <v>186</v>
      </c>
      <c r="B39" s="81">
        <v>1019</v>
      </c>
      <c r="C39" s="108">
        <v>-1343</v>
      </c>
      <c r="D39" s="108">
        <v>-2653</v>
      </c>
      <c r="E39" s="108">
        <v>-1467</v>
      </c>
      <c r="F39" s="108">
        <v>-1754</v>
      </c>
      <c r="G39" s="108">
        <f t="shared" si="5"/>
        <v>-287</v>
      </c>
      <c r="H39" s="133">
        <f t="shared" si="6"/>
        <v>119.563735514656</v>
      </c>
      <c r="I39" s="196" t="s">
        <v>187</v>
      </c>
      <c r="J39" s="197"/>
      <c r="K39" s="197"/>
      <c r="L39" s="197"/>
      <c r="M39" s="197"/>
      <c r="N39" s="198"/>
    </row>
    <row r="40" s="25" customFormat="1" ht="20.1" customHeight="1" spans="1:14">
      <c r="A40" s="84" t="s">
        <v>188</v>
      </c>
      <c r="B40" s="136">
        <v>1020</v>
      </c>
      <c r="C40" s="75">
        <f>SUM(C29,C30)</f>
        <v>1343</v>
      </c>
      <c r="D40" s="75">
        <f>SUM(D29,D30)</f>
        <v>-2477</v>
      </c>
      <c r="E40" s="75">
        <f>SUM(E29,E30)</f>
        <v>1238</v>
      </c>
      <c r="F40" s="75">
        <f>SUM(F29,F30)</f>
        <v>-1073</v>
      </c>
      <c r="G40" s="130">
        <f t="shared" si="5"/>
        <v>-2311</v>
      </c>
      <c r="H40" s="131">
        <f t="shared" si="6"/>
        <v>-86.6720516962843</v>
      </c>
      <c r="I40" s="199"/>
      <c r="J40" s="199"/>
      <c r="K40" s="199"/>
      <c r="L40" s="199"/>
      <c r="M40" s="199"/>
      <c r="N40" s="199"/>
    </row>
    <row r="41" s="25" customFormat="1" ht="20.1" customHeight="1" spans="1:14">
      <c r="A41" s="84" t="s">
        <v>189</v>
      </c>
      <c r="B41" s="136">
        <v>1030</v>
      </c>
      <c r="C41" s="75">
        <f>SUM(C42:C61,C63)</f>
        <v>-2240</v>
      </c>
      <c r="D41" s="75">
        <f>SUM(D42:D61,D63)</f>
        <v>-2936</v>
      </c>
      <c r="E41" s="75">
        <f>SUM(E42:E61,E63)</f>
        <v>-919</v>
      </c>
      <c r="F41" s="75">
        <f>SUM(F42:F61,F63)</f>
        <v>-1036</v>
      </c>
      <c r="G41" s="130">
        <f t="shared" si="5"/>
        <v>-117</v>
      </c>
      <c r="H41" s="131">
        <f t="shared" si="6"/>
        <v>112.731229597388</v>
      </c>
      <c r="I41" s="330" t="s">
        <v>190</v>
      </c>
      <c r="J41" s="197"/>
      <c r="K41" s="197"/>
      <c r="L41" s="197"/>
      <c r="M41" s="197"/>
      <c r="N41" s="198"/>
    </row>
    <row r="42" ht="20.1" customHeight="1" spans="1:14">
      <c r="A42" s="86" t="s">
        <v>191</v>
      </c>
      <c r="B42" s="80">
        <v>1031</v>
      </c>
      <c r="C42" s="108" t="s">
        <v>183</v>
      </c>
      <c r="D42" s="108">
        <v>-16</v>
      </c>
      <c r="E42" s="108">
        <v>-10</v>
      </c>
      <c r="F42" s="108">
        <v>-5</v>
      </c>
      <c r="G42" s="108">
        <f t="shared" si="5"/>
        <v>5</v>
      </c>
      <c r="H42" s="133">
        <f t="shared" si="6"/>
        <v>50</v>
      </c>
      <c r="I42" s="186"/>
      <c r="J42" s="186"/>
      <c r="K42" s="186"/>
      <c r="L42" s="186"/>
      <c r="M42" s="186"/>
      <c r="N42" s="186"/>
    </row>
    <row r="43" ht="20.1" customHeight="1" spans="1:14">
      <c r="A43" s="86" t="s">
        <v>192</v>
      </c>
      <c r="B43" s="80">
        <v>1032</v>
      </c>
      <c r="C43" s="108" t="s">
        <v>183</v>
      </c>
      <c r="D43" s="108" t="s">
        <v>183</v>
      </c>
      <c r="E43" s="108" t="s">
        <v>183</v>
      </c>
      <c r="F43" s="108" t="s">
        <v>183</v>
      </c>
      <c r="G43" s="108" t="e">
        <f t="shared" si="5"/>
        <v>#VALUE!</v>
      </c>
      <c r="H43" s="133" t="e">
        <f t="shared" si="6"/>
        <v>#VALUE!</v>
      </c>
      <c r="I43" s="186"/>
      <c r="J43" s="186"/>
      <c r="K43" s="186"/>
      <c r="L43" s="186"/>
      <c r="M43" s="186"/>
      <c r="N43" s="186"/>
    </row>
    <row r="44" ht="20.1" customHeight="1" spans="1:14">
      <c r="A44" s="86" t="s">
        <v>193</v>
      </c>
      <c r="B44" s="80">
        <v>1033</v>
      </c>
      <c r="C44" s="108" t="s">
        <v>183</v>
      </c>
      <c r="D44" s="108" t="s">
        <v>183</v>
      </c>
      <c r="E44" s="108" t="s">
        <v>183</v>
      </c>
      <c r="F44" s="108" t="s">
        <v>183</v>
      </c>
      <c r="G44" s="108" t="e">
        <f t="shared" si="5"/>
        <v>#VALUE!</v>
      </c>
      <c r="H44" s="133" t="e">
        <f t="shared" si="6"/>
        <v>#VALUE!</v>
      </c>
      <c r="I44" s="186"/>
      <c r="J44" s="186"/>
      <c r="K44" s="186"/>
      <c r="L44" s="186"/>
      <c r="M44" s="186"/>
      <c r="N44" s="186"/>
    </row>
    <row r="45" ht="20.1" customHeight="1" spans="1:14">
      <c r="A45" s="86" t="s">
        <v>194</v>
      </c>
      <c r="B45" s="80">
        <v>1034</v>
      </c>
      <c r="C45" s="108">
        <v>-1</v>
      </c>
      <c r="D45" s="108">
        <v>-1</v>
      </c>
      <c r="E45" s="108">
        <v>-2</v>
      </c>
      <c r="F45" s="108" t="s">
        <v>183</v>
      </c>
      <c r="G45" s="108" t="e">
        <f t="shared" si="5"/>
        <v>#VALUE!</v>
      </c>
      <c r="H45" s="133" t="e">
        <f t="shared" si="6"/>
        <v>#VALUE!</v>
      </c>
      <c r="I45" s="186"/>
      <c r="J45" s="186"/>
      <c r="K45" s="186"/>
      <c r="L45" s="186"/>
      <c r="M45" s="186"/>
      <c r="N45" s="186"/>
    </row>
    <row r="46" ht="20.1" customHeight="1" spans="1:14">
      <c r="A46" s="86" t="s">
        <v>195</v>
      </c>
      <c r="B46" s="80">
        <v>1035</v>
      </c>
      <c r="C46" s="108" t="s">
        <v>183</v>
      </c>
      <c r="D46" s="108" t="s">
        <v>183</v>
      </c>
      <c r="E46" s="108" t="s">
        <v>183</v>
      </c>
      <c r="F46" s="108" t="s">
        <v>183</v>
      </c>
      <c r="G46" s="108" t="e">
        <f t="shared" si="5"/>
        <v>#VALUE!</v>
      </c>
      <c r="H46" s="133" t="e">
        <f t="shared" si="6"/>
        <v>#VALUE!</v>
      </c>
      <c r="I46" s="186"/>
      <c r="J46" s="186"/>
      <c r="K46" s="186"/>
      <c r="L46" s="186"/>
      <c r="M46" s="186"/>
      <c r="N46" s="186"/>
    </row>
    <row r="47" s="4" customFormat="1" ht="20.1" customHeight="1" spans="1:14">
      <c r="A47" s="86" t="s">
        <v>196</v>
      </c>
      <c r="B47" s="80">
        <v>1036</v>
      </c>
      <c r="C47" s="108">
        <v>-4</v>
      </c>
      <c r="D47" s="108">
        <v>-1</v>
      </c>
      <c r="E47" s="108">
        <v>-2</v>
      </c>
      <c r="F47" s="108">
        <v>-1</v>
      </c>
      <c r="G47" s="108">
        <f t="shared" si="5"/>
        <v>1</v>
      </c>
      <c r="H47" s="133">
        <f t="shared" si="6"/>
        <v>50</v>
      </c>
      <c r="I47" s="186"/>
      <c r="J47" s="186"/>
      <c r="K47" s="186"/>
      <c r="L47" s="186"/>
      <c r="M47" s="186"/>
      <c r="N47" s="186"/>
    </row>
    <row r="48" s="4" customFormat="1" ht="20.1" customHeight="1" spans="1:14">
      <c r="A48" s="86" t="s">
        <v>197</v>
      </c>
      <c r="B48" s="80">
        <v>1037</v>
      </c>
      <c r="C48" s="108">
        <v>-4</v>
      </c>
      <c r="D48" s="108">
        <v>-4</v>
      </c>
      <c r="E48" s="108">
        <v>-2</v>
      </c>
      <c r="F48" s="108">
        <v>-2</v>
      </c>
      <c r="G48" s="108">
        <f t="shared" si="5"/>
        <v>0</v>
      </c>
      <c r="H48" s="133">
        <f t="shared" si="6"/>
        <v>100</v>
      </c>
      <c r="I48" s="186"/>
      <c r="J48" s="186"/>
      <c r="K48" s="186"/>
      <c r="L48" s="186"/>
      <c r="M48" s="186"/>
      <c r="N48" s="186"/>
    </row>
    <row r="49" s="4" customFormat="1" ht="20.1" customHeight="1" spans="1:14">
      <c r="A49" s="86" t="s">
        <v>198</v>
      </c>
      <c r="B49" s="80">
        <v>1038</v>
      </c>
      <c r="C49" s="108">
        <v>-1620</v>
      </c>
      <c r="D49" s="108">
        <v>-2121</v>
      </c>
      <c r="E49" s="108">
        <v>-640</v>
      </c>
      <c r="F49" s="108">
        <v>-822</v>
      </c>
      <c r="G49" s="108">
        <f t="shared" si="5"/>
        <v>-182</v>
      </c>
      <c r="H49" s="133">
        <f t="shared" si="6"/>
        <v>128.4375</v>
      </c>
      <c r="I49" s="196" t="s">
        <v>199</v>
      </c>
      <c r="J49" s="197"/>
      <c r="K49" s="197"/>
      <c r="L49" s="197"/>
      <c r="M49" s="197"/>
      <c r="N49" s="198"/>
    </row>
    <row r="50" s="4" customFormat="1" ht="20.1" customHeight="1" spans="1:14">
      <c r="A50" s="86" t="s">
        <v>200</v>
      </c>
      <c r="B50" s="80">
        <v>1039</v>
      </c>
      <c r="C50" s="108">
        <v>-284</v>
      </c>
      <c r="D50" s="108">
        <v>-374</v>
      </c>
      <c r="E50" s="108">
        <v>-140</v>
      </c>
      <c r="F50" s="108">
        <v>-131</v>
      </c>
      <c r="G50" s="108">
        <f t="shared" si="5"/>
        <v>9</v>
      </c>
      <c r="H50" s="133">
        <f t="shared" si="6"/>
        <v>93.5714285714286</v>
      </c>
      <c r="I50" s="186"/>
      <c r="J50" s="186"/>
      <c r="K50" s="186"/>
      <c r="L50" s="186"/>
      <c r="M50" s="186"/>
      <c r="N50" s="186"/>
    </row>
    <row r="51" s="4" customFormat="1" ht="42.75" customHeight="1" spans="1:14">
      <c r="A51" s="86" t="s">
        <v>201</v>
      </c>
      <c r="B51" s="80">
        <v>1040</v>
      </c>
      <c r="C51" s="108">
        <v>-28</v>
      </c>
      <c r="D51" s="108">
        <v>-64</v>
      </c>
      <c r="E51" s="108">
        <v>-15</v>
      </c>
      <c r="F51" s="108">
        <v>-21</v>
      </c>
      <c r="G51" s="108">
        <f t="shared" si="5"/>
        <v>-6</v>
      </c>
      <c r="H51" s="133">
        <f t="shared" si="6"/>
        <v>140</v>
      </c>
      <c r="I51" s="186"/>
      <c r="J51" s="186"/>
      <c r="K51" s="186"/>
      <c r="L51" s="186"/>
      <c r="M51" s="186"/>
      <c r="N51" s="186"/>
    </row>
    <row r="52" s="4" customFormat="1" ht="42.75" customHeight="1" spans="1:14">
      <c r="A52" s="86" t="s">
        <v>202</v>
      </c>
      <c r="B52" s="80">
        <v>1041</v>
      </c>
      <c r="C52" s="108" t="s">
        <v>183</v>
      </c>
      <c r="D52" s="108" t="s">
        <v>183</v>
      </c>
      <c r="E52" s="108" t="s">
        <v>183</v>
      </c>
      <c r="F52" s="108" t="s">
        <v>183</v>
      </c>
      <c r="G52" s="108" t="e">
        <f t="shared" si="5"/>
        <v>#VALUE!</v>
      </c>
      <c r="H52" s="133" t="e">
        <f t="shared" si="6"/>
        <v>#VALUE!</v>
      </c>
      <c r="I52" s="186"/>
      <c r="J52" s="186"/>
      <c r="K52" s="186"/>
      <c r="L52" s="186"/>
      <c r="M52" s="186"/>
      <c r="N52" s="186"/>
    </row>
    <row r="53" s="4" customFormat="1" ht="20.1" customHeight="1" spans="1:14">
      <c r="A53" s="86" t="s">
        <v>203</v>
      </c>
      <c r="B53" s="80">
        <v>1042</v>
      </c>
      <c r="C53" s="108" t="s">
        <v>183</v>
      </c>
      <c r="D53" s="108" t="s">
        <v>183</v>
      </c>
      <c r="E53" s="108" t="s">
        <v>183</v>
      </c>
      <c r="F53" s="108" t="s">
        <v>183</v>
      </c>
      <c r="G53" s="108" t="e">
        <f t="shared" si="5"/>
        <v>#VALUE!</v>
      </c>
      <c r="H53" s="133" t="e">
        <f t="shared" si="6"/>
        <v>#VALUE!</v>
      </c>
      <c r="I53" s="186"/>
      <c r="J53" s="186"/>
      <c r="K53" s="186"/>
      <c r="L53" s="186"/>
      <c r="M53" s="186"/>
      <c r="N53" s="186"/>
    </row>
    <row r="54" s="4" customFormat="1" ht="20.1" customHeight="1" spans="1:14">
      <c r="A54" s="86" t="s">
        <v>204</v>
      </c>
      <c r="B54" s="80">
        <v>1043</v>
      </c>
      <c r="C54" s="108" t="s">
        <v>183</v>
      </c>
      <c r="D54" s="108" t="s">
        <v>183</v>
      </c>
      <c r="E54" s="108" t="s">
        <v>183</v>
      </c>
      <c r="F54" s="108" t="s">
        <v>183</v>
      </c>
      <c r="G54" s="108" t="e">
        <f t="shared" si="5"/>
        <v>#VALUE!</v>
      </c>
      <c r="H54" s="133" t="e">
        <f t="shared" si="6"/>
        <v>#VALUE!</v>
      </c>
      <c r="I54" s="186"/>
      <c r="J54" s="186"/>
      <c r="K54" s="186"/>
      <c r="L54" s="186"/>
      <c r="M54" s="186"/>
      <c r="N54" s="186"/>
    </row>
    <row r="55" s="4" customFormat="1" ht="20.1" customHeight="1" spans="1:14">
      <c r="A55" s="86" t="s">
        <v>205</v>
      </c>
      <c r="B55" s="80">
        <v>1044</v>
      </c>
      <c r="C55" s="108">
        <v>-4</v>
      </c>
      <c r="D55" s="108">
        <v>-6</v>
      </c>
      <c r="E55" s="108">
        <v>-2</v>
      </c>
      <c r="F55" s="108">
        <v>-4</v>
      </c>
      <c r="G55" s="108">
        <f t="shared" si="5"/>
        <v>-2</v>
      </c>
      <c r="H55" s="133">
        <f t="shared" si="6"/>
        <v>200</v>
      </c>
      <c r="I55" s="330" t="s">
        <v>206</v>
      </c>
      <c r="J55" s="197"/>
      <c r="K55" s="197"/>
      <c r="L55" s="197"/>
      <c r="M55" s="197"/>
      <c r="N55" s="198"/>
    </row>
    <row r="56" s="4" customFormat="1" ht="20.1" customHeight="1" spans="1:14">
      <c r="A56" s="86" t="s">
        <v>207</v>
      </c>
      <c r="B56" s="80">
        <v>1045</v>
      </c>
      <c r="C56" s="108">
        <v>-18</v>
      </c>
      <c r="D56" s="108">
        <v>-11</v>
      </c>
      <c r="E56" s="108">
        <v>-3</v>
      </c>
      <c r="F56" s="108" t="s">
        <v>183</v>
      </c>
      <c r="G56" s="108" t="e">
        <f t="shared" si="5"/>
        <v>#VALUE!</v>
      </c>
      <c r="H56" s="133" t="e">
        <f t="shared" si="6"/>
        <v>#VALUE!</v>
      </c>
      <c r="I56" s="330" t="s">
        <v>208</v>
      </c>
      <c r="J56" s="197"/>
      <c r="K56" s="197"/>
      <c r="L56" s="197"/>
      <c r="M56" s="197"/>
      <c r="N56" s="198"/>
    </row>
    <row r="57" s="4" customFormat="1" ht="20.1" customHeight="1" spans="1:14">
      <c r="A57" s="86" t="s">
        <v>209</v>
      </c>
      <c r="B57" s="80">
        <v>1046</v>
      </c>
      <c r="C57" s="108" t="s">
        <v>183</v>
      </c>
      <c r="D57" s="108" t="s">
        <v>183</v>
      </c>
      <c r="E57" s="108" t="s">
        <v>183</v>
      </c>
      <c r="F57" s="108" t="s">
        <v>183</v>
      </c>
      <c r="G57" s="108" t="e">
        <f t="shared" si="5"/>
        <v>#VALUE!</v>
      </c>
      <c r="H57" s="133" t="e">
        <f t="shared" si="6"/>
        <v>#VALUE!</v>
      </c>
      <c r="I57" s="186"/>
      <c r="J57" s="186"/>
      <c r="K57" s="186"/>
      <c r="L57" s="186"/>
      <c r="M57" s="186"/>
      <c r="N57" s="186"/>
    </row>
    <row r="58" s="4" customFormat="1" ht="20.1" customHeight="1" spans="1:14">
      <c r="A58" s="86" t="s">
        <v>210</v>
      </c>
      <c r="B58" s="80">
        <v>1047</v>
      </c>
      <c r="C58" s="108" t="s">
        <v>183</v>
      </c>
      <c r="D58" s="108" t="s">
        <v>183</v>
      </c>
      <c r="E58" s="108" t="s">
        <v>183</v>
      </c>
      <c r="F58" s="108" t="s">
        <v>183</v>
      </c>
      <c r="G58" s="108" t="e">
        <f t="shared" si="5"/>
        <v>#VALUE!</v>
      </c>
      <c r="H58" s="133" t="e">
        <f t="shared" si="6"/>
        <v>#VALUE!</v>
      </c>
      <c r="I58" s="186"/>
      <c r="J58" s="186"/>
      <c r="K58" s="186"/>
      <c r="L58" s="186"/>
      <c r="M58" s="186"/>
      <c r="N58" s="186"/>
    </row>
    <row r="59" s="4" customFormat="1" ht="20.1" customHeight="1" spans="1:14">
      <c r="A59" s="86" t="s">
        <v>211</v>
      </c>
      <c r="B59" s="80">
        <v>1048</v>
      </c>
      <c r="C59" s="108">
        <v>-1</v>
      </c>
      <c r="D59" s="108" t="s">
        <v>183</v>
      </c>
      <c r="E59" s="108" t="s">
        <v>183</v>
      </c>
      <c r="F59" s="108" t="s">
        <v>183</v>
      </c>
      <c r="G59" s="108" t="e">
        <f t="shared" si="5"/>
        <v>#VALUE!</v>
      </c>
      <c r="H59" s="133" t="e">
        <f t="shared" si="6"/>
        <v>#VALUE!</v>
      </c>
      <c r="I59" s="186"/>
      <c r="J59" s="186"/>
      <c r="K59" s="186"/>
      <c r="L59" s="186"/>
      <c r="M59" s="186"/>
      <c r="N59" s="186"/>
    </row>
    <row r="60" s="4" customFormat="1" ht="20.1" customHeight="1" spans="1:14">
      <c r="A60" s="86" t="s">
        <v>212</v>
      </c>
      <c r="B60" s="80">
        <v>1049</v>
      </c>
      <c r="C60" s="108" t="s">
        <v>183</v>
      </c>
      <c r="D60" s="108">
        <v>-5</v>
      </c>
      <c r="E60" s="108">
        <v>-3</v>
      </c>
      <c r="F60" s="108" t="s">
        <v>183</v>
      </c>
      <c r="G60" s="108" t="e">
        <f t="shared" si="5"/>
        <v>#VALUE!</v>
      </c>
      <c r="H60" s="133" t="e">
        <f t="shared" si="6"/>
        <v>#VALUE!</v>
      </c>
      <c r="I60" s="186"/>
      <c r="J60" s="186"/>
      <c r="K60" s="186"/>
      <c r="L60" s="186"/>
      <c r="M60" s="186"/>
      <c r="N60" s="186"/>
    </row>
    <row r="61" s="4" customFormat="1" ht="42.75" customHeight="1" spans="1:14">
      <c r="A61" s="86" t="s">
        <v>213</v>
      </c>
      <c r="B61" s="80">
        <v>1050</v>
      </c>
      <c r="C61" s="108" t="s">
        <v>183</v>
      </c>
      <c r="D61" s="108" t="s">
        <v>183</v>
      </c>
      <c r="E61" s="108" t="s">
        <v>183</v>
      </c>
      <c r="F61" s="108" t="s">
        <v>183</v>
      </c>
      <c r="G61" s="108" t="e">
        <f t="shared" si="5"/>
        <v>#VALUE!</v>
      </c>
      <c r="H61" s="133" t="e">
        <f t="shared" si="6"/>
        <v>#VALUE!</v>
      </c>
      <c r="I61" s="186"/>
      <c r="J61" s="186"/>
      <c r="K61" s="186"/>
      <c r="L61" s="186"/>
      <c r="M61" s="186"/>
      <c r="N61" s="186"/>
    </row>
    <row r="62" s="4" customFormat="1" ht="20.1" customHeight="1" spans="1:14">
      <c r="A62" s="86" t="s">
        <v>214</v>
      </c>
      <c r="B62" s="80" t="s">
        <v>215</v>
      </c>
      <c r="C62" s="108" t="s">
        <v>183</v>
      </c>
      <c r="D62" s="108" t="s">
        <v>183</v>
      </c>
      <c r="E62" s="108" t="s">
        <v>183</v>
      </c>
      <c r="F62" s="108" t="s">
        <v>183</v>
      </c>
      <c r="G62" s="108" t="e">
        <f t="shared" si="5"/>
        <v>#VALUE!</v>
      </c>
      <c r="H62" s="133" t="e">
        <f t="shared" si="6"/>
        <v>#VALUE!</v>
      </c>
      <c r="I62" s="196"/>
      <c r="J62" s="197"/>
      <c r="K62" s="197"/>
      <c r="L62" s="197"/>
      <c r="M62" s="197"/>
      <c r="N62" s="198"/>
    </row>
    <row r="63" s="4" customFormat="1" ht="20.1" customHeight="1" spans="1:14">
      <c r="A63" s="86" t="s">
        <v>216</v>
      </c>
      <c r="B63" s="80">
        <v>1051</v>
      </c>
      <c r="C63" s="108">
        <v>-276</v>
      </c>
      <c r="D63" s="108">
        <v>-333</v>
      </c>
      <c r="E63" s="108">
        <v>-100</v>
      </c>
      <c r="F63" s="108">
        <v>-50</v>
      </c>
      <c r="G63" s="108">
        <f t="shared" si="5"/>
        <v>50</v>
      </c>
      <c r="H63" s="133">
        <f t="shared" si="6"/>
        <v>50</v>
      </c>
      <c r="I63" s="330" t="s">
        <v>217</v>
      </c>
      <c r="J63" s="197"/>
      <c r="K63" s="197"/>
      <c r="L63" s="197"/>
      <c r="M63" s="197"/>
      <c r="N63" s="198"/>
    </row>
    <row r="64" s="25" customFormat="1" ht="20.1" customHeight="1" spans="1:14">
      <c r="A64" s="84" t="s">
        <v>218</v>
      </c>
      <c r="B64" s="136">
        <v>1060</v>
      </c>
      <c r="C64" s="75">
        <f>SUM(C65:C71)</f>
        <v>0</v>
      </c>
      <c r="D64" s="75">
        <f>SUM(D65:D71)</f>
        <v>0</v>
      </c>
      <c r="E64" s="75">
        <f>SUM(E65:E71)</f>
        <v>0</v>
      </c>
      <c r="F64" s="75">
        <f>SUM(F65:F71)</f>
        <v>0</v>
      </c>
      <c r="G64" s="130">
        <f t="shared" si="5"/>
        <v>0</v>
      </c>
      <c r="H64" s="131" t="e">
        <f t="shared" si="6"/>
        <v>#DIV/0!</v>
      </c>
      <c r="I64" s="199"/>
      <c r="J64" s="199"/>
      <c r="K64" s="199"/>
      <c r="L64" s="199"/>
      <c r="M64" s="199"/>
      <c r="N64" s="199"/>
    </row>
    <row r="65" s="4" customFormat="1" ht="20.1" customHeight="1" spans="1:14">
      <c r="A65" s="86" t="s">
        <v>219</v>
      </c>
      <c r="B65" s="80">
        <v>1061</v>
      </c>
      <c r="C65" s="108" t="s">
        <v>183</v>
      </c>
      <c r="D65" s="108" t="s">
        <v>183</v>
      </c>
      <c r="E65" s="108" t="s">
        <v>183</v>
      </c>
      <c r="F65" s="108" t="s">
        <v>183</v>
      </c>
      <c r="G65" s="108" t="e">
        <f t="shared" si="5"/>
        <v>#VALUE!</v>
      </c>
      <c r="H65" s="133" t="e">
        <f t="shared" si="6"/>
        <v>#VALUE!</v>
      </c>
      <c r="I65" s="186"/>
      <c r="J65" s="186"/>
      <c r="K65" s="186"/>
      <c r="L65" s="186"/>
      <c r="M65" s="186"/>
      <c r="N65" s="186"/>
    </row>
    <row r="66" s="4" customFormat="1" ht="20.1" customHeight="1" spans="1:14">
      <c r="A66" s="86" t="s">
        <v>220</v>
      </c>
      <c r="B66" s="80">
        <v>1062</v>
      </c>
      <c r="C66" s="108" t="s">
        <v>183</v>
      </c>
      <c r="D66" s="108" t="s">
        <v>183</v>
      </c>
      <c r="E66" s="108" t="s">
        <v>183</v>
      </c>
      <c r="F66" s="108" t="s">
        <v>183</v>
      </c>
      <c r="G66" s="108" t="e">
        <f t="shared" si="5"/>
        <v>#VALUE!</v>
      </c>
      <c r="H66" s="133" t="e">
        <f t="shared" si="6"/>
        <v>#VALUE!</v>
      </c>
      <c r="I66" s="186"/>
      <c r="J66" s="186"/>
      <c r="K66" s="186"/>
      <c r="L66" s="186"/>
      <c r="M66" s="186"/>
      <c r="N66" s="186"/>
    </row>
    <row r="67" s="4" customFormat="1" ht="20.1" customHeight="1" spans="1:14">
      <c r="A67" s="86" t="s">
        <v>198</v>
      </c>
      <c r="B67" s="80">
        <v>1063</v>
      </c>
      <c r="C67" s="108" t="s">
        <v>183</v>
      </c>
      <c r="D67" s="108" t="s">
        <v>183</v>
      </c>
      <c r="E67" s="108" t="s">
        <v>183</v>
      </c>
      <c r="F67" s="108" t="s">
        <v>183</v>
      </c>
      <c r="G67" s="108" t="e">
        <f t="shared" si="5"/>
        <v>#VALUE!</v>
      </c>
      <c r="H67" s="133" t="e">
        <f t="shared" si="6"/>
        <v>#VALUE!</v>
      </c>
      <c r="I67" s="186"/>
      <c r="J67" s="186"/>
      <c r="K67" s="186"/>
      <c r="L67" s="186"/>
      <c r="M67" s="186"/>
      <c r="N67" s="186"/>
    </row>
    <row r="68" s="4" customFormat="1" ht="20.1" customHeight="1" spans="1:14">
      <c r="A68" s="86" t="s">
        <v>200</v>
      </c>
      <c r="B68" s="80">
        <v>1064</v>
      </c>
      <c r="C68" s="108" t="s">
        <v>183</v>
      </c>
      <c r="D68" s="108" t="s">
        <v>183</v>
      </c>
      <c r="E68" s="108" t="s">
        <v>183</v>
      </c>
      <c r="F68" s="108" t="s">
        <v>183</v>
      </c>
      <c r="G68" s="108" t="e">
        <f t="shared" si="5"/>
        <v>#VALUE!</v>
      </c>
      <c r="H68" s="133" t="e">
        <f t="shared" si="6"/>
        <v>#VALUE!</v>
      </c>
      <c r="I68" s="186"/>
      <c r="J68" s="186"/>
      <c r="K68" s="186"/>
      <c r="L68" s="186"/>
      <c r="M68" s="186"/>
      <c r="N68" s="186"/>
    </row>
    <row r="69" s="4" customFormat="1" ht="20.1" customHeight="1" spans="1:14">
      <c r="A69" s="86" t="s">
        <v>221</v>
      </c>
      <c r="B69" s="80">
        <v>1065</v>
      </c>
      <c r="C69" s="108" t="s">
        <v>183</v>
      </c>
      <c r="D69" s="108" t="s">
        <v>183</v>
      </c>
      <c r="E69" s="108" t="s">
        <v>183</v>
      </c>
      <c r="F69" s="108" t="s">
        <v>183</v>
      </c>
      <c r="G69" s="108" t="e">
        <f t="shared" si="5"/>
        <v>#VALUE!</v>
      </c>
      <c r="H69" s="133" t="e">
        <f t="shared" si="6"/>
        <v>#VALUE!</v>
      </c>
      <c r="I69" s="186"/>
      <c r="J69" s="186"/>
      <c r="K69" s="186"/>
      <c r="L69" s="186"/>
      <c r="M69" s="186"/>
      <c r="N69" s="186"/>
    </row>
    <row r="70" s="4" customFormat="1" ht="20.1" customHeight="1" spans="1:14">
      <c r="A70" s="86" t="s">
        <v>222</v>
      </c>
      <c r="B70" s="80">
        <v>1066</v>
      </c>
      <c r="C70" s="108" t="s">
        <v>183</v>
      </c>
      <c r="D70" s="108" t="s">
        <v>183</v>
      </c>
      <c r="E70" s="108" t="s">
        <v>183</v>
      </c>
      <c r="F70" s="108" t="s">
        <v>183</v>
      </c>
      <c r="G70" s="108" t="e">
        <f t="shared" si="5"/>
        <v>#VALUE!</v>
      </c>
      <c r="H70" s="133" t="e">
        <f t="shared" si="6"/>
        <v>#VALUE!</v>
      </c>
      <c r="I70" s="186"/>
      <c r="J70" s="186"/>
      <c r="K70" s="186"/>
      <c r="L70" s="186"/>
      <c r="M70" s="186"/>
      <c r="N70" s="186"/>
    </row>
    <row r="71" s="4" customFormat="1" ht="20.1" customHeight="1" spans="1:14">
      <c r="A71" s="86" t="s">
        <v>223</v>
      </c>
      <c r="B71" s="80">
        <v>1067</v>
      </c>
      <c r="C71" s="108" t="s">
        <v>183</v>
      </c>
      <c r="D71" s="108" t="s">
        <v>183</v>
      </c>
      <c r="E71" s="108" t="s">
        <v>183</v>
      </c>
      <c r="F71" s="108" t="s">
        <v>183</v>
      </c>
      <c r="G71" s="108" t="e">
        <f t="shared" si="5"/>
        <v>#VALUE!</v>
      </c>
      <c r="H71" s="133" t="e">
        <f t="shared" si="6"/>
        <v>#VALUE!</v>
      </c>
      <c r="I71" s="186"/>
      <c r="J71" s="186"/>
      <c r="K71" s="186"/>
      <c r="L71" s="186"/>
      <c r="M71" s="186"/>
      <c r="N71" s="186"/>
    </row>
    <row r="72" s="120" customFormat="1" ht="20.1" customHeight="1" spans="1:14">
      <c r="A72" s="84" t="s">
        <v>224</v>
      </c>
      <c r="B72" s="136">
        <v>1070</v>
      </c>
      <c r="C72" s="75">
        <f>SUM(C73:C75)</f>
        <v>240</v>
      </c>
      <c r="D72" s="75">
        <f>SUM(D73:D75)</f>
        <v>219</v>
      </c>
      <c r="E72" s="75">
        <f>SUM(E73:E75)</f>
        <v>100</v>
      </c>
      <c r="F72" s="75">
        <f>SUM(F73:F75)</f>
        <v>96</v>
      </c>
      <c r="G72" s="130">
        <f t="shared" si="5"/>
        <v>-4</v>
      </c>
      <c r="H72" s="131">
        <f t="shared" si="6"/>
        <v>96</v>
      </c>
      <c r="I72" s="199"/>
      <c r="J72" s="199"/>
      <c r="K72" s="199"/>
      <c r="L72" s="199"/>
      <c r="M72" s="199"/>
      <c r="N72" s="199"/>
    </row>
    <row r="73" s="4" customFormat="1" ht="20.1" customHeight="1" spans="1:14">
      <c r="A73" s="86" t="s">
        <v>225</v>
      </c>
      <c r="B73" s="80">
        <v>1071</v>
      </c>
      <c r="C73" s="108"/>
      <c r="D73" s="108"/>
      <c r="E73" s="108"/>
      <c r="F73" s="108"/>
      <c r="G73" s="108">
        <f t="shared" si="5"/>
        <v>0</v>
      </c>
      <c r="H73" s="133" t="e">
        <f t="shared" si="6"/>
        <v>#DIV/0!</v>
      </c>
      <c r="I73" s="186"/>
      <c r="J73" s="186"/>
      <c r="K73" s="186"/>
      <c r="L73" s="186"/>
      <c r="M73" s="186"/>
      <c r="N73" s="186"/>
    </row>
    <row r="74" s="4" customFormat="1" ht="20.1" customHeight="1" spans="1:14">
      <c r="A74" s="86" t="s">
        <v>226</v>
      </c>
      <c r="B74" s="80">
        <v>1072</v>
      </c>
      <c r="C74" s="108"/>
      <c r="D74" s="108"/>
      <c r="E74" s="108"/>
      <c r="F74" s="108"/>
      <c r="G74" s="108">
        <f t="shared" si="5"/>
        <v>0</v>
      </c>
      <c r="H74" s="133" t="e">
        <f t="shared" si="6"/>
        <v>#DIV/0!</v>
      </c>
      <c r="I74" s="186"/>
      <c r="J74" s="186"/>
      <c r="K74" s="186"/>
      <c r="L74" s="186"/>
      <c r="M74" s="186"/>
      <c r="N74" s="186"/>
    </row>
    <row r="75" s="4" customFormat="1" ht="20.1" customHeight="1" spans="1:14">
      <c r="A75" s="200" t="s">
        <v>227</v>
      </c>
      <c r="B75" s="80">
        <v>1073</v>
      </c>
      <c r="C75" s="108">
        <v>240</v>
      </c>
      <c r="D75" s="108">
        <v>219</v>
      </c>
      <c r="E75" s="108">
        <v>100</v>
      </c>
      <c r="F75" s="201">
        <v>96</v>
      </c>
      <c r="G75" s="108">
        <f t="shared" si="5"/>
        <v>-4</v>
      </c>
      <c r="H75" s="133">
        <f t="shared" si="6"/>
        <v>96</v>
      </c>
      <c r="I75" s="330" t="s">
        <v>228</v>
      </c>
      <c r="J75" s="197"/>
      <c r="K75" s="197"/>
      <c r="L75" s="197"/>
      <c r="M75" s="197"/>
      <c r="N75" s="198"/>
    </row>
    <row r="76" s="120" customFormat="1" ht="20.1" customHeight="1" spans="1:14">
      <c r="A76" s="202" t="s">
        <v>229</v>
      </c>
      <c r="B76" s="136">
        <v>1080</v>
      </c>
      <c r="C76" s="75">
        <f>SUM(C77:C82)</f>
        <v>-385</v>
      </c>
      <c r="D76" s="75">
        <f>SUM(D77:D82)</f>
        <v>-275</v>
      </c>
      <c r="E76" s="75">
        <f>SUM(E77:E82)</f>
        <v>-120</v>
      </c>
      <c r="F76" s="75">
        <f>SUM(F77:F82)</f>
        <v>-94</v>
      </c>
      <c r="G76" s="130">
        <f t="shared" si="5"/>
        <v>26</v>
      </c>
      <c r="H76" s="131">
        <f t="shared" si="6"/>
        <v>78.3333333333333</v>
      </c>
      <c r="I76" s="199"/>
      <c r="J76" s="199"/>
      <c r="K76" s="199"/>
      <c r="L76" s="199"/>
      <c r="M76" s="199"/>
      <c r="N76" s="199"/>
    </row>
    <row r="77" s="4" customFormat="1" ht="20.1" customHeight="1" spans="1:14">
      <c r="A77" s="86" t="s">
        <v>225</v>
      </c>
      <c r="B77" s="80">
        <v>1081</v>
      </c>
      <c r="C77" s="108" t="s">
        <v>183</v>
      </c>
      <c r="D77" s="108" t="s">
        <v>183</v>
      </c>
      <c r="E77" s="108" t="s">
        <v>183</v>
      </c>
      <c r="F77" s="108" t="s">
        <v>183</v>
      </c>
      <c r="G77" s="130" t="e">
        <f t="shared" si="5"/>
        <v>#VALUE!</v>
      </c>
      <c r="H77" s="131" t="e">
        <f t="shared" si="6"/>
        <v>#VALUE!</v>
      </c>
      <c r="I77" s="186"/>
      <c r="J77" s="186"/>
      <c r="K77" s="186"/>
      <c r="L77" s="186"/>
      <c r="M77" s="186"/>
      <c r="N77" s="186"/>
    </row>
    <row r="78" s="4" customFormat="1" ht="20.1" customHeight="1" spans="1:14">
      <c r="A78" s="86" t="s">
        <v>230</v>
      </c>
      <c r="B78" s="80">
        <v>1082</v>
      </c>
      <c r="C78" s="108" t="s">
        <v>183</v>
      </c>
      <c r="D78" s="108" t="s">
        <v>183</v>
      </c>
      <c r="E78" s="108" t="s">
        <v>183</v>
      </c>
      <c r="F78" s="108" t="s">
        <v>183</v>
      </c>
      <c r="G78" s="130" t="e">
        <f t="shared" si="5"/>
        <v>#VALUE!</v>
      </c>
      <c r="H78" s="131" t="e">
        <f t="shared" si="6"/>
        <v>#VALUE!</v>
      </c>
      <c r="I78" s="186"/>
      <c r="J78" s="186"/>
      <c r="K78" s="186"/>
      <c r="L78" s="186"/>
      <c r="M78" s="186"/>
      <c r="N78" s="186"/>
    </row>
    <row r="79" s="4" customFormat="1" ht="20.1" customHeight="1" spans="1:14">
      <c r="A79" s="86" t="s">
        <v>231</v>
      </c>
      <c r="B79" s="80">
        <v>1083</v>
      </c>
      <c r="C79" s="108" t="s">
        <v>183</v>
      </c>
      <c r="D79" s="108" t="s">
        <v>183</v>
      </c>
      <c r="E79" s="108" t="s">
        <v>183</v>
      </c>
      <c r="F79" s="108" t="s">
        <v>183</v>
      </c>
      <c r="G79" s="130" t="e">
        <f t="shared" si="5"/>
        <v>#VALUE!</v>
      </c>
      <c r="H79" s="131" t="e">
        <f t="shared" si="6"/>
        <v>#VALUE!</v>
      </c>
      <c r="I79" s="186"/>
      <c r="J79" s="186"/>
      <c r="K79" s="186"/>
      <c r="L79" s="186"/>
      <c r="M79" s="186"/>
      <c r="N79" s="186"/>
    </row>
    <row r="80" s="4" customFormat="1" ht="20.1" customHeight="1" spans="1:14">
      <c r="A80" s="86" t="s">
        <v>232</v>
      </c>
      <c r="B80" s="80">
        <v>1084</v>
      </c>
      <c r="C80" s="108" t="s">
        <v>183</v>
      </c>
      <c r="D80" s="108" t="s">
        <v>183</v>
      </c>
      <c r="E80" s="108" t="s">
        <v>183</v>
      </c>
      <c r="F80" s="108" t="s">
        <v>183</v>
      </c>
      <c r="G80" s="130" t="e">
        <f t="shared" si="5"/>
        <v>#VALUE!</v>
      </c>
      <c r="H80" s="131" t="e">
        <f t="shared" si="6"/>
        <v>#VALUE!</v>
      </c>
      <c r="I80" s="186"/>
      <c r="J80" s="186"/>
      <c r="K80" s="186"/>
      <c r="L80" s="186"/>
      <c r="M80" s="186"/>
      <c r="N80" s="186"/>
    </row>
    <row r="81" s="4" customFormat="1" ht="20.1" customHeight="1" spans="1:14">
      <c r="A81" s="86" t="s">
        <v>233</v>
      </c>
      <c r="B81" s="80">
        <v>1085</v>
      </c>
      <c r="C81" s="108" t="s">
        <v>183</v>
      </c>
      <c r="D81" s="108" t="s">
        <v>183</v>
      </c>
      <c r="E81" s="108" t="s">
        <v>183</v>
      </c>
      <c r="F81" s="108" t="s">
        <v>183</v>
      </c>
      <c r="G81" s="130" t="e">
        <f t="shared" si="5"/>
        <v>#VALUE!</v>
      </c>
      <c r="H81" s="131" t="e">
        <f t="shared" si="6"/>
        <v>#VALUE!</v>
      </c>
      <c r="I81" s="186"/>
      <c r="J81" s="186"/>
      <c r="K81" s="186"/>
      <c r="L81" s="186"/>
      <c r="M81" s="186"/>
      <c r="N81" s="186"/>
    </row>
    <row r="82" s="4" customFormat="1" ht="20.1" customHeight="1" spans="1:14">
      <c r="A82" s="86" t="s">
        <v>234</v>
      </c>
      <c r="B82" s="80">
        <v>1086</v>
      </c>
      <c r="C82" s="108">
        <v>-385</v>
      </c>
      <c r="D82" s="108">
        <v>-275</v>
      </c>
      <c r="E82" s="108">
        <v>-120</v>
      </c>
      <c r="F82" s="108">
        <v>-94</v>
      </c>
      <c r="G82" s="130">
        <f t="shared" si="5"/>
        <v>26</v>
      </c>
      <c r="H82" s="131">
        <f t="shared" si="6"/>
        <v>78.3333333333333</v>
      </c>
      <c r="I82" s="330" t="s">
        <v>235</v>
      </c>
      <c r="J82" s="197"/>
      <c r="K82" s="197"/>
      <c r="L82" s="197"/>
      <c r="M82" s="197"/>
      <c r="N82" s="198"/>
    </row>
    <row r="83" s="25" customFormat="1" ht="20.1" customHeight="1" spans="1:14">
      <c r="A83" s="84" t="s">
        <v>236</v>
      </c>
      <c r="B83" s="136">
        <v>1100</v>
      </c>
      <c r="C83" s="75">
        <f>SUM(C40,C41,C64,C72,C76)</f>
        <v>-1042</v>
      </c>
      <c r="D83" s="75">
        <f>SUM(D40,D41,D64,D72,D76)</f>
        <v>-5469</v>
      </c>
      <c r="E83" s="75">
        <f>SUM(E40,E41,E64,E72,E76)</f>
        <v>299</v>
      </c>
      <c r="F83" s="75">
        <f>SUM(F40,F41,F64,F72,F76)</f>
        <v>-2107</v>
      </c>
      <c r="G83" s="130">
        <f t="shared" si="5"/>
        <v>-2406</v>
      </c>
      <c r="H83" s="131">
        <f t="shared" si="6"/>
        <v>-704.682274247492</v>
      </c>
      <c r="I83" s="199"/>
      <c r="J83" s="199"/>
      <c r="K83" s="199"/>
      <c r="L83" s="199"/>
      <c r="M83" s="199"/>
      <c r="N83" s="199"/>
    </row>
    <row r="84" s="25" customFormat="1" ht="20.1" customHeight="1" spans="1:14">
      <c r="A84" s="84" t="s">
        <v>237</v>
      </c>
      <c r="B84" s="136">
        <v>1110</v>
      </c>
      <c r="C84" s="130"/>
      <c r="D84" s="130"/>
      <c r="E84" s="130"/>
      <c r="F84" s="130"/>
      <c r="G84" s="130">
        <f t="shared" si="5"/>
        <v>0</v>
      </c>
      <c r="H84" s="131" t="e">
        <f t="shared" si="6"/>
        <v>#DIV/0!</v>
      </c>
      <c r="I84" s="199"/>
      <c r="J84" s="199"/>
      <c r="K84" s="199"/>
      <c r="L84" s="199"/>
      <c r="M84" s="199"/>
      <c r="N84" s="199"/>
    </row>
    <row r="85" s="25" customFormat="1" ht="20.1" customHeight="1" spans="1:14">
      <c r="A85" s="84" t="s">
        <v>238</v>
      </c>
      <c r="B85" s="136">
        <v>1120</v>
      </c>
      <c r="C85" s="130" t="s">
        <v>183</v>
      </c>
      <c r="D85" s="130" t="s">
        <v>183</v>
      </c>
      <c r="E85" s="130" t="s">
        <v>183</v>
      </c>
      <c r="F85" s="130" t="s">
        <v>183</v>
      </c>
      <c r="G85" s="130" t="e">
        <f t="shared" si="5"/>
        <v>#VALUE!</v>
      </c>
      <c r="H85" s="131" t="e">
        <f t="shared" si="6"/>
        <v>#VALUE!</v>
      </c>
      <c r="I85" s="199"/>
      <c r="J85" s="199"/>
      <c r="K85" s="199"/>
      <c r="L85" s="199"/>
      <c r="M85" s="199"/>
      <c r="N85" s="199"/>
    </row>
    <row r="86" s="25" customFormat="1" ht="20.1" customHeight="1" spans="1:14">
      <c r="A86" s="84" t="s">
        <v>239</v>
      </c>
      <c r="B86" s="136">
        <v>1130</v>
      </c>
      <c r="C86" s="130"/>
      <c r="D86" s="130"/>
      <c r="E86" s="130"/>
      <c r="F86" s="130"/>
      <c r="G86" s="130">
        <f t="shared" si="5"/>
        <v>0</v>
      </c>
      <c r="H86" s="131" t="e">
        <f t="shared" si="6"/>
        <v>#DIV/0!</v>
      </c>
      <c r="I86" s="199"/>
      <c r="J86" s="199"/>
      <c r="K86" s="199"/>
      <c r="L86" s="199"/>
      <c r="M86" s="199"/>
      <c r="N86" s="199"/>
    </row>
    <row r="87" s="25" customFormat="1" ht="20.1" customHeight="1" spans="1:14">
      <c r="A87" s="84" t="s">
        <v>240</v>
      </c>
      <c r="B87" s="136">
        <v>1140</v>
      </c>
      <c r="C87" s="130" t="s">
        <v>183</v>
      </c>
      <c r="D87" s="130" t="s">
        <v>183</v>
      </c>
      <c r="E87" s="130" t="s">
        <v>183</v>
      </c>
      <c r="F87" s="130" t="s">
        <v>183</v>
      </c>
      <c r="G87" s="130" t="e">
        <f t="shared" si="5"/>
        <v>#VALUE!</v>
      </c>
      <c r="H87" s="131" t="e">
        <f t="shared" si="6"/>
        <v>#VALUE!</v>
      </c>
      <c r="I87" s="199"/>
      <c r="J87" s="199"/>
      <c r="K87" s="199"/>
      <c r="L87" s="199"/>
      <c r="M87" s="199"/>
      <c r="N87" s="199"/>
    </row>
    <row r="88" s="25" customFormat="1" ht="20.1" customHeight="1" spans="1:14">
      <c r="A88" s="84" t="s">
        <v>241</v>
      </c>
      <c r="B88" s="136">
        <v>1150</v>
      </c>
      <c r="C88" s="75">
        <f>SUM(C89:C90)</f>
        <v>2340</v>
      </c>
      <c r="D88" s="75">
        <f>SUM(D89:D90)</f>
        <v>2817</v>
      </c>
      <c r="E88" s="75">
        <f>SUM(E89:E90)</f>
        <v>150</v>
      </c>
      <c r="F88" s="75">
        <f>SUM(F89:F90)</f>
        <v>1323</v>
      </c>
      <c r="G88" s="130">
        <f t="shared" si="5"/>
        <v>1173</v>
      </c>
      <c r="H88" s="131">
        <f t="shared" si="6"/>
        <v>882</v>
      </c>
      <c r="I88" s="199"/>
      <c r="J88" s="199"/>
      <c r="K88" s="199"/>
      <c r="L88" s="199"/>
      <c r="M88" s="199"/>
      <c r="N88" s="199"/>
    </row>
    <row r="89" ht="20.1" customHeight="1" spans="1:14">
      <c r="A89" s="86" t="s">
        <v>225</v>
      </c>
      <c r="B89" s="80">
        <v>1151</v>
      </c>
      <c r="C89" s="108"/>
      <c r="D89" s="108"/>
      <c r="E89" s="108"/>
      <c r="F89" s="108"/>
      <c r="G89" s="108">
        <f t="shared" si="5"/>
        <v>0</v>
      </c>
      <c r="H89" s="133" t="e">
        <f t="shared" si="6"/>
        <v>#DIV/0!</v>
      </c>
      <c r="I89" s="186"/>
      <c r="J89" s="186"/>
      <c r="K89" s="186"/>
      <c r="L89" s="186"/>
      <c r="M89" s="186"/>
      <c r="N89" s="186"/>
    </row>
    <row r="90" ht="20.1" customHeight="1" spans="1:14">
      <c r="A90" s="86" t="s">
        <v>242</v>
      </c>
      <c r="B90" s="80">
        <v>1152</v>
      </c>
      <c r="C90" s="108">
        <v>2340</v>
      </c>
      <c r="D90" s="108">
        <v>2817</v>
      </c>
      <c r="E90" s="108">
        <v>150</v>
      </c>
      <c r="F90" s="108">
        <v>1323</v>
      </c>
      <c r="G90" s="108">
        <f t="shared" si="5"/>
        <v>1173</v>
      </c>
      <c r="H90" s="133">
        <f t="shared" si="6"/>
        <v>882</v>
      </c>
      <c r="I90" s="331" t="s">
        <v>243</v>
      </c>
      <c r="J90" s="206"/>
      <c r="K90" s="206"/>
      <c r="L90" s="206"/>
      <c r="M90" s="206"/>
      <c r="N90" s="206"/>
    </row>
    <row r="91" s="25" customFormat="1" ht="20.1" customHeight="1" spans="1:14">
      <c r="A91" s="84" t="s">
        <v>244</v>
      </c>
      <c r="B91" s="136">
        <v>1160</v>
      </c>
      <c r="C91" s="75">
        <f>SUM(C92:C93)</f>
        <v>-3</v>
      </c>
      <c r="D91" s="75">
        <f>SUM(D92:D93)</f>
        <v>-57</v>
      </c>
      <c r="E91" s="75">
        <f>SUM(E92:E93)</f>
        <v>0</v>
      </c>
      <c r="F91" s="75">
        <f>SUM(F92:F93)</f>
        <v>0</v>
      </c>
      <c r="G91" s="130">
        <f t="shared" si="5"/>
        <v>0</v>
      </c>
      <c r="H91" s="131" t="e">
        <f t="shared" si="6"/>
        <v>#DIV/0!</v>
      </c>
      <c r="I91" s="199"/>
      <c r="J91" s="199"/>
      <c r="K91" s="199"/>
      <c r="L91" s="199"/>
      <c r="M91" s="199"/>
      <c r="N91" s="199"/>
    </row>
    <row r="92" ht="20.1" customHeight="1" spans="1:14">
      <c r="A92" s="86" t="s">
        <v>225</v>
      </c>
      <c r="B92" s="80">
        <v>1161</v>
      </c>
      <c r="C92" s="108" t="s">
        <v>183</v>
      </c>
      <c r="D92" s="108" t="s">
        <v>183</v>
      </c>
      <c r="E92" s="108" t="s">
        <v>183</v>
      </c>
      <c r="F92" s="108" t="s">
        <v>183</v>
      </c>
      <c r="G92" s="130" t="e">
        <f t="shared" si="5"/>
        <v>#VALUE!</v>
      </c>
      <c r="H92" s="131" t="e">
        <f t="shared" si="6"/>
        <v>#VALUE!</v>
      </c>
      <c r="I92" s="186"/>
      <c r="J92" s="186"/>
      <c r="K92" s="186"/>
      <c r="L92" s="186"/>
      <c r="M92" s="186"/>
      <c r="N92" s="186"/>
    </row>
    <row r="93" ht="20.1" customHeight="1" spans="1:14">
      <c r="A93" s="86" t="s">
        <v>245</v>
      </c>
      <c r="B93" s="80">
        <v>1162</v>
      </c>
      <c r="C93" s="108">
        <v>-3</v>
      </c>
      <c r="D93" s="108">
        <v>-57</v>
      </c>
      <c r="E93" s="108" t="s">
        <v>183</v>
      </c>
      <c r="F93" s="108" t="s">
        <v>183</v>
      </c>
      <c r="G93" s="130" t="e">
        <f t="shared" si="5"/>
        <v>#VALUE!</v>
      </c>
      <c r="H93" s="131" t="e">
        <f t="shared" si="6"/>
        <v>#VALUE!</v>
      </c>
      <c r="I93" s="196"/>
      <c r="J93" s="197"/>
      <c r="K93" s="197"/>
      <c r="L93" s="197"/>
      <c r="M93" s="197"/>
      <c r="N93" s="198"/>
    </row>
    <row r="94" s="25" customFormat="1" ht="20.1" customHeight="1" spans="1:14">
      <c r="A94" s="84" t="s">
        <v>246</v>
      </c>
      <c r="B94" s="136">
        <v>1170</v>
      </c>
      <c r="C94" s="75">
        <f>SUM(C83:C88,C91)</f>
        <v>1295</v>
      </c>
      <c r="D94" s="75">
        <f>SUM(D83:D88,D91)</f>
        <v>-2709</v>
      </c>
      <c r="E94" s="75">
        <f>SUM(E83:E88,E91)</f>
        <v>449</v>
      </c>
      <c r="F94" s="75">
        <f>SUM(F83:F88,F91)</f>
        <v>-784</v>
      </c>
      <c r="G94" s="130">
        <f t="shared" si="5"/>
        <v>-1233</v>
      </c>
      <c r="H94" s="131">
        <f t="shared" si="6"/>
        <v>-174.610244988864</v>
      </c>
      <c r="I94" s="199"/>
      <c r="J94" s="199"/>
      <c r="K94" s="199"/>
      <c r="L94" s="199"/>
      <c r="M94" s="199"/>
      <c r="N94" s="199"/>
    </row>
    <row r="95" ht="20.1" customHeight="1" spans="1:14">
      <c r="A95" s="86" t="s">
        <v>247</v>
      </c>
      <c r="B95" s="81">
        <v>1180</v>
      </c>
      <c r="C95" s="108" t="s">
        <v>183</v>
      </c>
      <c r="D95" s="108">
        <v>-5</v>
      </c>
      <c r="E95" s="108" t="s">
        <v>183</v>
      </c>
      <c r="F95" s="108" t="s">
        <v>183</v>
      </c>
      <c r="G95" s="108" t="e">
        <f t="shared" ref="G95:G104" si="7">F95-E95</f>
        <v>#VALUE!</v>
      </c>
      <c r="H95" s="133" t="e">
        <f t="shared" ref="H95:H104" si="8">(F95/E95)*100</f>
        <v>#VALUE!</v>
      </c>
      <c r="I95" s="186"/>
      <c r="J95" s="186"/>
      <c r="K95" s="186"/>
      <c r="L95" s="186"/>
      <c r="M95" s="186"/>
      <c r="N95" s="186"/>
    </row>
    <row r="96" ht="20.1" customHeight="1" spans="1:14">
      <c r="A96" s="86" t="s">
        <v>248</v>
      </c>
      <c r="B96" s="81">
        <v>1181</v>
      </c>
      <c r="C96" s="108"/>
      <c r="D96" s="108"/>
      <c r="E96" s="108"/>
      <c r="F96" s="108"/>
      <c r="G96" s="108">
        <f t="shared" si="7"/>
        <v>0</v>
      </c>
      <c r="H96" s="133" t="e">
        <f t="shared" si="8"/>
        <v>#DIV/0!</v>
      </c>
      <c r="I96" s="186"/>
      <c r="J96" s="186"/>
      <c r="K96" s="186"/>
      <c r="L96" s="186"/>
      <c r="M96" s="186"/>
      <c r="N96" s="186"/>
    </row>
    <row r="97" ht="20.1" customHeight="1" spans="1:14">
      <c r="A97" s="86" t="s">
        <v>249</v>
      </c>
      <c r="B97" s="80">
        <v>1190</v>
      </c>
      <c r="C97" s="108"/>
      <c r="D97" s="108"/>
      <c r="E97" s="108"/>
      <c r="F97" s="108"/>
      <c r="G97" s="108">
        <f t="shared" si="7"/>
        <v>0</v>
      </c>
      <c r="H97" s="133" t="e">
        <f t="shared" si="8"/>
        <v>#DIV/0!</v>
      </c>
      <c r="I97" s="186"/>
      <c r="J97" s="186"/>
      <c r="K97" s="186"/>
      <c r="L97" s="186"/>
      <c r="M97" s="186"/>
      <c r="N97" s="186"/>
    </row>
    <row r="98" ht="20.1" customHeight="1" spans="1:14">
      <c r="A98" s="86" t="s">
        <v>250</v>
      </c>
      <c r="B98" s="80">
        <v>1191</v>
      </c>
      <c r="C98" s="108" t="s">
        <v>183</v>
      </c>
      <c r="D98" s="108" t="s">
        <v>183</v>
      </c>
      <c r="E98" s="108" t="s">
        <v>183</v>
      </c>
      <c r="F98" s="108" t="s">
        <v>183</v>
      </c>
      <c r="G98" s="108" t="e">
        <f t="shared" si="7"/>
        <v>#VALUE!</v>
      </c>
      <c r="H98" s="133" t="e">
        <f t="shared" si="8"/>
        <v>#VALUE!</v>
      </c>
      <c r="I98" s="186"/>
      <c r="J98" s="186"/>
      <c r="K98" s="186"/>
      <c r="L98" s="186"/>
      <c r="M98" s="186"/>
      <c r="N98" s="186"/>
    </row>
    <row r="99" s="25" customFormat="1" ht="20.1" customHeight="1" spans="1:14">
      <c r="A99" s="84" t="s">
        <v>251</v>
      </c>
      <c r="B99" s="136">
        <v>1200</v>
      </c>
      <c r="C99" s="75">
        <f>SUM(C94:C98)</f>
        <v>1295</v>
      </c>
      <c r="D99" s="75">
        <f>SUM(D94:D98)</f>
        <v>-2714</v>
      </c>
      <c r="E99" s="75">
        <f>SUM(E94:E98)</f>
        <v>449</v>
      </c>
      <c r="F99" s="75">
        <f>SUM(F94:F98)</f>
        <v>-784</v>
      </c>
      <c r="G99" s="130">
        <f t="shared" si="7"/>
        <v>-1233</v>
      </c>
      <c r="H99" s="131">
        <f t="shared" si="8"/>
        <v>-174.610244988864</v>
      </c>
      <c r="I99" s="199"/>
      <c r="J99" s="199"/>
      <c r="K99" s="199"/>
      <c r="L99" s="199"/>
      <c r="M99" s="199"/>
      <c r="N99" s="199"/>
    </row>
    <row r="100" ht="20.1" customHeight="1" spans="1:14">
      <c r="A100" s="86" t="s">
        <v>252</v>
      </c>
      <c r="B100" s="80">
        <v>1201</v>
      </c>
      <c r="C100" s="108">
        <v>1295</v>
      </c>
      <c r="D100" s="108"/>
      <c r="E100" s="108">
        <v>449</v>
      </c>
      <c r="F100" s="108"/>
      <c r="G100" s="130">
        <f t="shared" si="7"/>
        <v>-449</v>
      </c>
      <c r="H100" s="131">
        <f t="shared" si="8"/>
        <v>0</v>
      </c>
      <c r="I100" s="186"/>
      <c r="J100" s="186"/>
      <c r="K100" s="186"/>
      <c r="L100" s="186"/>
      <c r="M100" s="186"/>
      <c r="N100" s="186"/>
    </row>
    <row r="101" ht="20.1" customHeight="1" spans="1:14">
      <c r="A101" s="86" t="s">
        <v>253</v>
      </c>
      <c r="B101" s="80">
        <v>1202</v>
      </c>
      <c r="C101" s="108" t="s">
        <v>183</v>
      </c>
      <c r="D101" s="108">
        <v>-2714</v>
      </c>
      <c r="E101" s="108" t="s">
        <v>183</v>
      </c>
      <c r="F101" s="108">
        <v>-784</v>
      </c>
      <c r="G101" s="130" t="e">
        <f t="shared" si="7"/>
        <v>#VALUE!</v>
      </c>
      <c r="H101" s="131" t="e">
        <f t="shared" si="8"/>
        <v>#VALUE!</v>
      </c>
      <c r="I101" s="186"/>
      <c r="J101" s="186"/>
      <c r="K101" s="186"/>
      <c r="L101" s="186"/>
      <c r="M101" s="186"/>
      <c r="N101" s="186"/>
    </row>
    <row r="102" s="25" customFormat="1" ht="20.1" customHeight="1" spans="1:14">
      <c r="A102" s="84" t="s">
        <v>254</v>
      </c>
      <c r="B102" s="136">
        <v>1210</v>
      </c>
      <c r="C102" s="75">
        <f>SUM(C29,C72,C84,C86,C88,C96,C97)</f>
        <v>18985</v>
      </c>
      <c r="D102" s="75">
        <f>SUM(D29,D72,D84,D86,D88,D96,D97)</f>
        <v>19787</v>
      </c>
      <c r="E102" s="75">
        <f>SUM(E29,E72,E84,E86,E88,E96,E97)</f>
        <v>9697</v>
      </c>
      <c r="F102" s="75">
        <f>SUM(F29,F72,F84,F86,F88,F96,F97)</f>
        <v>7468</v>
      </c>
      <c r="G102" s="130">
        <f t="shared" si="7"/>
        <v>-2229</v>
      </c>
      <c r="H102" s="131">
        <f t="shared" si="8"/>
        <v>77.0135093327833</v>
      </c>
      <c r="I102" s="199"/>
      <c r="J102" s="199"/>
      <c r="K102" s="199"/>
      <c r="L102" s="199"/>
      <c r="M102" s="199"/>
      <c r="N102" s="199"/>
    </row>
    <row r="103" s="25" customFormat="1" ht="20.1" customHeight="1" spans="1:14">
      <c r="A103" s="84" t="s">
        <v>255</v>
      </c>
      <c r="B103" s="136">
        <v>1220</v>
      </c>
      <c r="C103" s="75">
        <f>SUM(C30,C41,C64,C76,C85,C87,C91,C95,C98)</f>
        <v>-17690</v>
      </c>
      <c r="D103" s="75">
        <f>SUM(D30,D41,D64,D76,D85,D87,D91,D95,D98)</f>
        <v>-22501</v>
      </c>
      <c r="E103" s="75">
        <f>SUM(E30,E41,E64,E76,E85,E87,E91,E95,E98)</f>
        <v>-9248</v>
      </c>
      <c r="F103" s="75">
        <f>SUM(F30,F41,F64,F76,F85,F87,F91,F95,F98)</f>
        <v>-8252</v>
      </c>
      <c r="G103" s="130">
        <f t="shared" si="7"/>
        <v>996</v>
      </c>
      <c r="H103" s="131">
        <f t="shared" si="8"/>
        <v>89.2301038062284</v>
      </c>
      <c r="I103" s="199"/>
      <c r="J103" s="199"/>
      <c r="K103" s="199"/>
      <c r="L103" s="199"/>
      <c r="M103" s="199"/>
      <c r="N103" s="199"/>
    </row>
    <row r="104" ht="20.1" customHeight="1" spans="1:14">
      <c r="A104" s="86" t="s">
        <v>256</v>
      </c>
      <c r="B104" s="80">
        <v>1230</v>
      </c>
      <c r="C104" s="108"/>
      <c r="D104" s="108"/>
      <c r="E104" s="108"/>
      <c r="F104" s="108"/>
      <c r="G104" s="108">
        <f t="shared" si="7"/>
        <v>0</v>
      </c>
      <c r="H104" s="133" t="e">
        <f t="shared" si="8"/>
        <v>#DIV/0!</v>
      </c>
      <c r="I104" s="186"/>
      <c r="J104" s="186"/>
      <c r="K104" s="186"/>
      <c r="L104" s="186"/>
      <c r="M104" s="186"/>
      <c r="N104" s="186"/>
    </row>
    <row r="105" s="25" customFormat="1" ht="24.9" customHeight="1" spans="1:14">
      <c r="A105" s="187" t="s">
        <v>257</v>
      </c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</row>
    <row r="106" ht="20.1" customHeight="1" spans="1:14">
      <c r="A106" s="86" t="s">
        <v>258</v>
      </c>
      <c r="B106" s="80">
        <v>1300</v>
      </c>
      <c r="C106" s="134">
        <f>C83</f>
        <v>-1042</v>
      </c>
      <c r="D106" s="134">
        <f>D83</f>
        <v>-5469</v>
      </c>
      <c r="E106" s="134">
        <f>E83</f>
        <v>299</v>
      </c>
      <c r="F106" s="134">
        <f>F83</f>
        <v>-2107</v>
      </c>
      <c r="G106" s="108">
        <f>F106-E106</f>
        <v>-2406</v>
      </c>
      <c r="H106" s="133">
        <f>(F106/E106)*100</f>
        <v>-704.682274247492</v>
      </c>
      <c r="I106" s="186"/>
      <c r="J106" s="186"/>
      <c r="K106" s="186"/>
      <c r="L106" s="186"/>
      <c r="M106" s="186"/>
      <c r="N106" s="186"/>
    </row>
    <row r="107" ht="20.1" customHeight="1" spans="1:14">
      <c r="A107" s="86" t="s">
        <v>259</v>
      </c>
      <c r="B107" s="80">
        <v>1301</v>
      </c>
      <c r="C107" s="134">
        <f>C119</f>
        <v>2561</v>
      </c>
      <c r="D107" s="134">
        <f>D119</f>
        <v>2845</v>
      </c>
      <c r="E107" s="134">
        <f>E119</f>
        <v>915</v>
      </c>
      <c r="F107" s="134">
        <f>F119</f>
        <v>991</v>
      </c>
      <c r="G107" s="108">
        <f t="shared" ref="G107:G121" si="9">F107-E107</f>
        <v>76</v>
      </c>
      <c r="H107" s="133">
        <f t="shared" ref="H107:H121" si="10">(F107/E107)*100</f>
        <v>108.306010928962</v>
      </c>
      <c r="I107" s="186"/>
      <c r="J107" s="186"/>
      <c r="K107" s="186"/>
      <c r="L107" s="186"/>
      <c r="M107" s="186"/>
      <c r="N107" s="186"/>
    </row>
    <row r="108" ht="20.1" customHeight="1" spans="1:14">
      <c r="A108" s="86" t="s">
        <v>260</v>
      </c>
      <c r="B108" s="80">
        <v>1302</v>
      </c>
      <c r="C108" s="134">
        <f>C73</f>
        <v>0</v>
      </c>
      <c r="D108" s="134">
        <f>D73</f>
        <v>0</v>
      </c>
      <c r="E108" s="134">
        <f>E73</f>
        <v>0</v>
      </c>
      <c r="F108" s="134">
        <f>F73</f>
        <v>0</v>
      </c>
      <c r="G108" s="108">
        <f t="shared" si="9"/>
        <v>0</v>
      </c>
      <c r="H108" s="133" t="e">
        <f t="shared" si="10"/>
        <v>#DIV/0!</v>
      </c>
      <c r="I108" s="186"/>
      <c r="J108" s="186"/>
      <c r="K108" s="186"/>
      <c r="L108" s="186"/>
      <c r="M108" s="186"/>
      <c r="N108" s="186"/>
    </row>
    <row r="109" ht="20.1" customHeight="1" spans="1:14">
      <c r="A109" s="132" t="s">
        <v>261</v>
      </c>
      <c r="B109" s="80">
        <v>1303</v>
      </c>
      <c r="C109" s="134" t="str">
        <f>C77</f>
        <v>(    )</v>
      </c>
      <c r="D109" s="134" t="str">
        <f>D77</f>
        <v>(    )</v>
      </c>
      <c r="E109" s="134" t="str">
        <f>E77</f>
        <v>(    )</v>
      </c>
      <c r="F109" s="134" t="str">
        <f>F77</f>
        <v>(    )</v>
      </c>
      <c r="G109" s="108" t="e">
        <f t="shared" si="9"/>
        <v>#VALUE!</v>
      </c>
      <c r="H109" s="133" t="e">
        <f t="shared" si="10"/>
        <v>#VALUE!</v>
      </c>
      <c r="I109" s="186"/>
      <c r="J109" s="186"/>
      <c r="K109" s="186"/>
      <c r="L109" s="186"/>
      <c r="M109" s="186"/>
      <c r="N109" s="186"/>
    </row>
    <row r="110" ht="20.1" customHeight="1" spans="1:14">
      <c r="A110" s="132" t="s">
        <v>262</v>
      </c>
      <c r="B110" s="80">
        <v>1304</v>
      </c>
      <c r="C110" s="134">
        <f>C74</f>
        <v>0</v>
      </c>
      <c r="D110" s="134">
        <f>D74</f>
        <v>0</v>
      </c>
      <c r="E110" s="134">
        <f>E74</f>
        <v>0</v>
      </c>
      <c r="F110" s="134">
        <f>F74</f>
        <v>0</v>
      </c>
      <c r="G110" s="108">
        <f t="shared" si="9"/>
        <v>0</v>
      </c>
      <c r="H110" s="133" t="e">
        <f t="shared" si="10"/>
        <v>#DIV/0!</v>
      </c>
      <c r="I110" s="186"/>
      <c r="J110" s="186"/>
      <c r="K110" s="186"/>
      <c r="L110" s="186"/>
      <c r="M110" s="186"/>
      <c r="N110" s="186"/>
    </row>
    <row r="111" ht="20.25" customHeight="1" spans="1:14">
      <c r="A111" s="132" t="s">
        <v>263</v>
      </c>
      <c r="B111" s="80">
        <v>1305</v>
      </c>
      <c r="C111" s="134" t="str">
        <f>C78</f>
        <v>(    )</v>
      </c>
      <c r="D111" s="134" t="str">
        <f>D78</f>
        <v>(    )</v>
      </c>
      <c r="E111" s="134" t="str">
        <f>E78</f>
        <v>(    )</v>
      </c>
      <c r="F111" s="134" t="str">
        <f>F78</f>
        <v>(    )</v>
      </c>
      <c r="G111" s="108" t="e">
        <f t="shared" si="9"/>
        <v>#VALUE!</v>
      </c>
      <c r="H111" s="133" t="e">
        <f t="shared" si="10"/>
        <v>#VALUE!</v>
      </c>
      <c r="I111" s="186"/>
      <c r="J111" s="186"/>
      <c r="K111" s="186"/>
      <c r="L111" s="186"/>
      <c r="M111" s="186"/>
      <c r="N111" s="186"/>
    </row>
    <row r="112" s="25" customFormat="1" ht="20.1" customHeight="1" spans="1:14">
      <c r="A112" s="203" t="s">
        <v>47</v>
      </c>
      <c r="B112" s="136">
        <v>1310</v>
      </c>
      <c r="C112" s="75">
        <f>C106+C107</f>
        <v>1519</v>
      </c>
      <c r="D112" s="75">
        <f>D106+D107</f>
        <v>-2624</v>
      </c>
      <c r="E112" s="75">
        <f>E106+E107</f>
        <v>1214</v>
      </c>
      <c r="F112" s="75">
        <f>F106+F107</f>
        <v>-1116</v>
      </c>
      <c r="G112" s="108">
        <f t="shared" si="9"/>
        <v>-2330</v>
      </c>
      <c r="H112" s="133">
        <f t="shared" si="10"/>
        <v>-91.9275123558484</v>
      </c>
      <c r="I112" s="199"/>
      <c r="J112" s="199"/>
      <c r="K112" s="199"/>
      <c r="L112" s="199"/>
      <c r="M112" s="199"/>
      <c r="N112" s="199"/>
    </row>
    <row r="113" s="25" customFormat="1" ht="20.1" customHeight="1" spans="1:14">
      <c r="A113" s="84" t="s">
        <v>264</v>
      </c>
      <c r="B113" s="84"/>
      <c r="C113" s="84"/>
      <c r="D113" s="84"/>
      <c r="E113" s="84"/>
      <c r="F113" s="84"/>
      <c r="G113" s="108">
        <f t="shared" si="9"/>
        <v>0</v>
      </c>
      <c r="H113" s="133" t="e">
        <f t="shared" si="10"/>
        <v>#DIV/0!</v>
      </c>
      <c r="I113" s="207"/>
      <c r="J113" s="207"/>
      <c r="K113" s="207"/>
      <c r="L113" s="207"/>
      <c r="M113" s="207"/>
      <c r="N113" s="207"/>
    </row>
    <row r="114" s="25" customFormat="1" ht="20.1" customHeight="1" spans="1:14">
      <c r="A114" s="86" t="s">
        <v>265</v>
      </c>
      <c r="B114" s="80">
        <v>1400</v>
      </c>
      <c r="C114" s="108">
        <v>3227</v>
      </c>
      <c r="D114" s="108">
        <v>3310</v>
      </c>
      <c r="E114" s="108">
        <v>1410</v>
      </c>
      <c r="F114" s="108">
        <v>1186</v>
      </c>
      <c r="G114" s="108">
        <f t="shared" si="9"/>
        <v>-224</v>
      </c>
      <c r="H114" s="133">
        <f t="shared" si="10"/>
        <v>84.113475177305</v>
      </c>
      <c r="I114" s="186"/>
      <c r="J114" s="186"/>
      <c r="K114" s="186"/>
      <c r="L114" s="186"/>
      <c r="M114" s="186"/>
      <c r="N114" s="186"/>
    </row>
    <row r="115" s="25" customFormat="1" ht="20.1" customHeight="1" spans="1:14">
      <c r="A115" s="86" t="s">
        <v>266</v>
      </c>
      <c r="B115" s="181">
        <v>1401</v>
      </c>
      <c r="C115" s="108">
        <v>2784</v>
      </c>
      <c r="D115" s="108">
        <v>2633</v>
      </c>
      <c r="E115" s="108">
        <v>1255</v>
      </c>
      <c r="F115" s="108">
        <v>989</v>
      </c>
      <c r="G115" s="108">
        <f t="shared" si="9"/>
        <v>-266</v>
      </c>
      <c r="H115" s="133">
        <f t="shared" si="10"/>
        <v>78.804780876494</v>
      </c>
      <c r="I115" s="186"/>
      <c r="J115" s="186"/>
      <c r="K115" s="186"/>
      <c r="L115" s="186"/>
      <c r="M115" s="186"/>
      <c r="N115" s="186"/>
    </row>
    <row r="116" s="25" customFormat="1" ht="20.1" customHeight="1" spans="1:14">
      <c r="A116" s="86" t="s">
        <v>267</v>
      </c>
      <c r="B116" s="181">
        <v>1402</v>
      </c>
      <c r="C116" s="108">
        <v>443</v>
      </c>
      <c r="D116" s="108">
        <v>582</v>
      </c>
      <c r="E116" s="108">
        <v>155</v>
      </c>
      <c r="F116" s="108">
        <v>197</v>
      </c>
      <c r="G116" s="108">
        <f t="shared" si="9"/>
        <v>42</v>
      </c>
      <c r="H116" s="133">
        <f t="shared" si="10"/>
        <v>127.096774193548</v>
      </c>
      <c r="I116" s="186"/>
      <c r="J116" s="186"/>
      <c r="K116" s="186"/>
      <c r="L116" s="186"/>
      <c r="M116" s="186"/>
      <c r="N116" s="186"/>
    </row>
    <row r="117" s="25" customFormat="1" ht="20.1" customHeight="1" spans="1:14">
      <c r="A117" s="86" t="s">
        <v>113</v>
      </c>
      <c r="B117" s="181">
        <v>1410</v>
      </c>
      <c r="C117" s="108">
        <v>5923</v>
      </c>
      <c r="D117" s="108">
        <v>7054</v>
      </c>
      <c r="E117" s="108">
        <v>2640</v>
      </c>
      <c r="F117" s="108">
        <v>2542</v>
      </c>
      <c r="G117" s="108">
        <f t="shared" si="9"/>
        <v>-98</v>
      </c>
      <c r="H117" s="133">
        <f t="shared" si="10"/>
        <v>96.2878787878788</v>
      </c>
      <c r="I117" s="186"/>
      <c r="J117" s="186"/>
      <c r="K117" s="186"/>
      <c r="L117" s="186"/>
      <c r="M117" s="186"/>
      <c r="N117" s="186"/>
    </row>
    <row r="118" s="25" customFormat="1" ht="20.1" customHeight="1" spans="1:14">
      <c r="A118" s="86" t="s">
        <v>181</v>
      </c>
      <c r="B118" s="181">
        <v>1420</v>
      </c>
      <c r="C118" s="108">
        <v>1170</v>
      </c>
      <c r="D118" s="108">
        <v>1344</v>
      </c>
      <c r="E118" s="108">
        <v>580</v>
      </c>
      <c r="F118" s="108">
        <v>450</v>
      </c>
      <c r="G118" s="108">
        <f t="shared" si="9"/>
        <v>-130</v>
      </c>
      <c r="H118" s="133">
        <f t="shared" si="10"/>
        <v>77.5862068965517</v>
      </c>
      <c r="I118" s="186"/>
      <c r="J118" s="186"/>
      <c r="K118" s="186"/>
      <c r="L118" s="186"/>
      <c r="M118" s="186"/>
      <c r="N118" s="186"/>
    </row>
    <row r="119" s="25" customFormat="1" ht="20.1" customHeight="1" spans="1:14">
      <c r="A119" s="86" t="s">
        <v>268</v>
      </c>
      <c r="B119" s="181">
        <v>1430</v>
      </c>
      <c r="C119" s="108">
        <v>2561</v>
      </c>
      <c r="D119" s="108">
        <v>2845</v>
      </c>
      <c r="E119" s="108">
        <v>915</v>
      </c>
      <c r="F119" s="108">
        <v>991</v>
      </c>
      <c r="G119" s="108">
        <f t="shared" si="9"/>
        <v>76</v>
      </c>
      <c r="H119" s="133">
        <f t="shared" si="10"/>
        <v>108.306010928962</v>
      </c>
      <c r="I119" s="186"/>
      <c r="J119" s="186"/>
      <c r="K119" s="186"/>
      <c r="L119" s="186"/>
      <c r="M119" s="186"/>
      <c r="N119" s="186"/>
    </row>
    <row r="120" s="25" customFormat="1" ht="20.1" customHeight="1" spans="1:14">
      <c r="A120" s="86" t="s">
        <v>269</v>
      </c>
      <c r="B120" s="181">
        <v>1440</v>
      </c>
      <c r="C120" s="108">
        <v>4809</v>
      </c>
      <c r="D120" s="108">
        <v>7943</v>
      </c>
      <c r="E120" s="108">
        <v>3703</v>
      </c>
      <c r="F120" s="108">
        <v>3083</v>
      </c>
      <c r="G120" s="108">
        <f t="shared" si="9"/>
        <v>-620</v>
      </c>
      <c r="H120" s="133">
        <f t="shared" si="10"/>
        <v>83.2568187955712</v>
      </c>
      <c r="I120" s="331" t="s">
        <v>270</v>
      </c>
      <c r="J120" s="206"/>
      <c r="K120" s="206"/>
      <c r="L120" s="206"/>
      <c r="M120" s="206"/>
      <c r="N120" s="206"/>
    </row>
    <row r="121" s="25" customFormat="1" spans="1:14">
      <c r="A121" s="84" t="s">
        <v>164</v>
      </c>
      <c r="B121" s="204">
        <v>1450</v>
      </c>
      <c r="C121" s="75">
        <f>SUM(C114,C117:C120)</f>
        <v>17690</v>
      </c>
      <c r="D121" s="75">
        <f>SUM(D114,D117:D120)</f>
        <v>22496</v>
      </c>
      <c r="E121" s="75">
        <f>SUM(E114,E117:E120)</f>
        <v>9248</v>
      </c>
      <c r="F121" s="75">
        <f>SUM(F114,F117:F120)</f>
        <v>8252</v>
      </c>
      <c r="G121" s="108">
        <f t="shared" si="9"/>
        <v>-996</v>
      </c>
      <c r="H121" s="133">
        <f t="shared" si="10"/>
        <v>89.2301038062284</v>
      </c>
      <c r="I121" s="199"/>
      <c r="J121" s="199"/>
      <c r="K121" s="199"/>
      <c r="L121" s="199"/>
      <c r="M121" s="199"/>
      <c r="N121" s="199"/>
    </row>
    <row r="122" s="25" customFormat="1" spans="1:9">
      <c r="A122" s="159"/>
      <c r="B122" s="205"/>
      <c r="C122" s="205"/>
      <c r="D122" s="205"/>
      <c r="E122" s="205"/>
      <c r="F122" s="205"/>
      <c r="G122" s="205"/>
      <c r="H122" s="205"/>
      <c r="I122" s="205"/>
    </row>
    <row r="123" s="25" customFormat="1" spans="1:9">
      <c r="A123" s="159"/>
      <c r="B123" s="205"/>
      <c r="C123" s="205"/>
      <c r="D123" s="205"/>
      <c r="E123" s="205"/>
      <c r="F123" s="205"/>
      <c r="G123" s="205"/>
      <c r="H123" s="205"/>
      <c r="I123" s="205"/>
    </row>
    <row r="124" spans="1:1">
      <c r="A124" s="156"/>
    </row>
    <row r="125" ht="27.75" customHeight="1" spans="1:9">
      <c r="A125" s="159" t="s">
        <v>137</v>
      </c>
      <c r="C125" s="179" t="s">
        <v>271</v>
      </c>
      <c r="D125" s="179"/>
      <c r="E125" s="160"/>
      <c r="G125" s="5" t="s">
        <v>139</v>
      </c>
      <c r="I125" s="78"/>
    </row>
    <row r="126" s="4" customFormat="1" spans="1:8">
      <c r="A126" s="94"/>
      <c r="B126" s="78"/>
      <c r="C126" s="94" t="s">
        <v>272</v>
      </c>
      <c r="D126" s="94"/>
      <c r="E126" s="78"/>
      <c r="F126" s="2"/>
      <c r="G126" s="2"/>
      <c r="H126" s="2"/>
    </row>
    <row r="127" spans="1:1">
      <c r="A127" s="156"/>
    </row>
    <row r="128" spans="1:1">
      <c r="A128" s="156"/>
    </row>
    <row r="129" spans="1:1">
      <c r="A129" s="156"/>
    </row>
    <row r="130" spans="1:1">
      <c r="A130" s="156"/>
    </row>
    <row r="131" spans="1:1">
      <c r="A131" s="156"/>
    </row>
    <row r="132" spans="1:1">
      <c r="A132" s="156"/>
    </row>
    <row r="133" spans="1:1">
      <c r="A133" s="156"/>
    </row>
    <row r="134" spans="1:1">
      <c r="A134" s="156"/>
    </row>
    <row r="135" spans="1:1">
      <c r="A135" s="156"/>
    </row>
    <row r="136" spans="1:1">
      <c r="A136" s="156"/>
    </row>
    <row r="137" spans="1:1">
      <c r="A137" s="156"/>
    </row>
    <row r="138" spans="1:1">
      <c r="A138" s="156"/>
    </row>
    <row r="139" spans="1:9">
      <c r="A139" s="156"/>
      <c r="B139" s="78"/>
      <c r="C139" s="78"/>
      <c r="D139" s="78"/>
      <c r="E139" s="78"/>
      <c r="F139" s="78"/>
      <c r="G139" s="78"/>
      <c r="H139" s="78"/>
      <c r="I139" s="78"/>
    </row>
    <row r="140" spans="1:9">
      <c r="A140" s="156"/>
      <c r="B140" s="78"/>
      <c r="C140" s="78"/>
      <c r="D140" s="78"/>
      <c r="E140" s="78"/>
      <c r="F140" s="78"/>
      <c r="G140" s="78"/>
      <c r="H140" s="78"/>
      <c r="I140" s="78"/>
    </row>
    <row r="141" spans="1:9">
      <c r="A141" s="156"/>
      <c r="B141" s="78"/>
      <c r="C141" s="78"/>
      <c r="D141" s="78"/>
      <c r="E141" s="78"/>
      <c r="F141" s="78"/>
      <c r="G141" s="78"/>
      <c r="H141" s="78"/>
      <c r="I141" s="78"/>
    </row>
    <row r="142" spans="1:9">
      <c r="A142" s="156"/>
      <c r="B142" s="78"/>
      <c r="C142" s="78"/>
      <c r="D142" s="78"/>
      <c r="E142" s="78"/>
      <c r="F142" s="78"/>
      <c r="G142" s="78"/>
      <c r="H142" s="78"/>
      <c r="I142" s="78"/>
    </row>
    <row r="143" spans="1:9">
      <c r="A143" s="156"/>
      <c r="B143" s="78"/>
      <c r="C143" s="78"/>
      <c r="D143" s="78"/>
      <c r="E143" s="78"/>
      <c r="F143" s="78"/>
      <c r="G143" s="78"/>
      <c r="H143" s="78"/>
      <c r="I143" s="78"/>
    </row>
    <row r="144" spans="1:9">
      <c r="A144" s="156"/>
      <c r="B144" s="78"/>
      <c r="C144" s="78"/>
      <c r="D144" s="78"/>
      <c r="E144" s="78"/>
      <c r="F144" s="78"/>
      <c r="G144" s="78"/>
      <c r="H144" s="78"/>
      <c r="I144" s="78"/>
    </row>
    <row r="145" spans="1:9">
      <c r="A145" s="156"/>
      <c r="B145" s="78"/>
      <c r="C145" s="78"/>
      <c r="D145" s="78"/>
      <c r="E145" s="78"/>
      <c r="F145" s="78"/>
      <c r="G145" s="78"/>
      <c r="H145" s="78"/>
      <c r="I145" s="78"/>
    </row>
    <row r="146" spans="1:9">
      <c r="A146" s="156"/>
      <c r="B146" s="78"/>
      <c r="C146" s="78"/>
      <c r="D146" s="78"/>
      <c r="E146" s="78"/>
      <c r="F146" s="78"/>
      <c r="G146" s="78"/>
      <c r="H146" s="78"/>
      <c r="I146" s="78"/>
    </row>
    <row r="147" spans="1:9">
      <c r="A147" s="156"/>
      <c r="B147" s="78"/>
      <c r="C147" s="78"/>
      <c r="D147" s="78"/>
      <c r="E147" s="78"/>
      <c r="F147" s="78"/>
      <c r="G147" s="78"/>
      <c r="H147" s="78"/>
      <c r="I147" s="78"/>
    </row>
    <row r="148" spans="1:9">
      <c r="A148" s="156"/>
      <c r="B148" s="78"/>
      <c r="C148" s="78"/>
      <c r="D148" s="78"/>
      <c r="E148" s="78"/>
      <c r="F148" s="78"/>
      <c r="G148" s="78"/>
      <c r="H148" s="78"/>
      <c r="I148" s="78"/>
    </row>
    <row r="149" spans="1:9">
      <c r="A149" s="156"/>
      <c r="B149" s="78"/>
      <c r="C149" s="78"/>
      <c r="D149" s="78"/>
      <c r="E149" s="78"/>
      <c r="F149" s="78"/>
      <c r="G149" s="78"/>
      <c r="H149" s="78"/>
      <c r="I149" s="78"/>
    </row>
    <row r="150" spans="1:9">
      <c r="A150" s="156"/>
      <c r="B150" s="78"/>
      <c r="C150" s="78"/>
      <c r="D150" s="78"/>
      <c r="E150" s="78"/>
      <c r="F150" s="78"/>
      <c r="G150" s="78"/>
      <c r="H150" s="78"/>
      <c r="I150" s="78"/>
    </row>
    <row r="151" spans="1:9">
      <c r="A151" s="156"/>
      <c r="B151" s="78"/>
      <c r="C151" s="78"/>
      <c r="D151" s="78"/>
      <c r="E151" s="78"/>
      <c r="F151" s="78"/>
      <c r="G151" s="78"/>
      <c r="H151" s="78"/>
      <c r="I151" s="78"/>
    </row>
    <row r="152" spans="1:9">
      <c r="A152" s="156"/>
      <c r="B152" s="78"/>
      <c r="C152" s="78"/>
      <c r="D152" s="78"/>
      <c r="E152" s="78"/>
      <c r="F152" s="78"/>
      <c r="G152" s="78"/>
      <c r="H152" s="78"/>
      <c r="I152" s="78"/>
    </row>
    <row r="153" spans="1:9">
      <c r="A153" s="156"/>
      <c r="B153" s="78"/>
      <c r="C153" s="78"/>
      <c r="D153" s="78"/>
      <c r="E153" s="78"/>
      <c r="F153" s="78"/>
      <c r="G153" s="78"/>
      <c r="H153" s="78"/>
      <c r="I153" s="78"/>
    </row>
    <row r="154" spans="1:9">
      <c r="A154" s="156"/>
      <c r="B154" s="78"/>
      <c r="C154" s="78"/>
      <c r="D154" s="78"/>
      <c r="E154" s="78"/>
      <c r="F154" s="78"/>
      <c r="G154" s="78"/>
      <c r="H154" s="78"/>
      <c r="I154" s="78"/>
    </row>
    <row r="155" spans="1:9">
      <c r="A155" s="156"/>
      <c r="B155" s="78"/>
      <c r="C155" s="78"/>
      <c r="D155" s="78"/>
      <c r="E155" s="78"/>
      <c r="F155" s="78"/>
      <c r="G155" s="78"/>
      <c r="H155" s="78"/>
      <c r="I155" s="78"/>
    </row>
    <row r="156" spans="1:9">
      <c r="A156" s="156"/>
      <c r="B156" s="78"/>
      <c r="C156" s="78"/>
      <c r="D156" s="78"/>
      <c r="E156" s="78"/>
      <c r="F156" s="78"/>
      <c r="G156" s="78"/>
      <c r="H156" s="78"/>
      <c r="I156" s="78"/>
    </row>
    <row r="157" spans="1:9">
      <c r="A157" s="156"/>
      <c r="B157" s="78"/>
      <c r="C157" s="78"/>
      <c r="D157" s="78"/>
      <c r="E157" s="78"/>
      <c r="F157" s="78"/>
      <c r="G157" s="78"/>
      <c r="H157" s="78"/>
      <c r="I157" s="78"/>
    </row>
    <row r="158" spans="1:9">
      <c r="A158" s="156"/>
      <c r="B158" s="78"/>
      <c r="C158" s="78"/>
      <c r="D158" s="78"/>
      <c r="E158" s="78"/>
      <c r="F158" s="78"/>
      <c r="G158" s="78"/>
      <c r="H158" s="78"/>
      <c r="I158" s="78"/>
    </row>
    <row r="159" spans="1:9">
      <c r="A159" s="156"/>
      <c r="B159" s="78"/>
      <c r="C159" s="78"/>
      <c r="D159" s="78"/>
      <c r="E159" s="78"/>
      <c r="F159" s="78"/>
      <c r="G159" s="78"/>
      <c r="H159" s="78"/>
      <c r="I159" s="78"/>
    </row>
    <row r="160" spans="1:9">
      <c r="A160" s="156"/>
      <c r="B160" s="78"/>
      <c r="C160" s="78"/>
      <c r="D160" s="78"/>
      <c r="E160" s="78"/>
      <c r="F160" s="78"/>
      <c r="G160" s="78"/>
      <c r="H160" s="78"/>
      <c r="I160" s="78"/>
    </row>
    <row r="161" spans="1:9">
      <c r="A161" s="156"/>
      <c r="B161" s="78"/>
      <c r="C161" s="78"/>
      <c r="D161" s="78"/>
      <c r="E161" s="78"/>
      <c r="F161" s="78"/>
      <c r="G161" s="78"/>
      <c r="H161" s="78"/>
      <c r="I161" s="78"/>
    </row>
    <row r="162" spans="1:9">
      <c r="A162" s="156"/>
      <c r="B162" s="78"/>
      <c r="C162" s="78"/>
      <c r="D162" s="78"/>
      <c r="E162" s="78"/>
      <c r="F162" s="78"/>
      <c r="G162" s="78"/>
      <c r="H162" s="78"/>
      <c r="I162" s="78"/>
    </row>
    <row r="163" spans="1:9">
      <c r="A163" s="156"/>
      <c r="B163" s="78"/>
      <c r="C163" s="78"/>
      <c r="D163" s="78"/>
      <c r="E163" s="78"/>
      <c r="F163" s="78"/>
      <c r="G163" s="78"/>
      <c r="H163" s="78"/>
      <c r="I163" s="78"/>
    </row>
    <row r="164" spans="1:9">
      <c r="A164" s="156"/>
      <c r="B164" s="78"/>
      <c r="C164" s="78"/>
      <c r="D164" s="78"/>
      <c r="E164" s="78"/>
      <c r="F164" s="78"/>
      <c r="G164" s="78"/>
      <c r="H164" s="78"/>
      <c r="I164" s="78"/>
    </row>
    <row r="165" spans="1:9">
      <c r="A165" s="156"/>
      <c r="B165" s="78"/>
      <c r="C165" s="78"/>
      <c r="D165" s="78"/>
      <c r="E165" s="78"/>
      <c r="F165" s="78"/>
      <c r="G165" s="78"/>
      <c r="H165" s="78"/>
      <c r="I165" s="78"/>
    </row>
    <row r="166" spans="1:9">
      <c r="A166" s="156"/>
      <c r="B166" s="78"/>
      <c r="C166" s="78"/>
      <c r="D166" s="78"/>
      <c r="E166" s="78"/>
      <c r="F166" s="78"/>
      <c r="G166" s="78"/>
      <c r="H166" s="78"/>
      <c r="I166" s="78"/>
    </row>
    <row r="167" spans="1:9">
      <c r="A167" s="156"/>
      <c r="B167" s="78"/>
      <c r="C167" s="78"/>
      <c r="D167" s="78"/>
      <c r="E167" s="78"/>
      <c r="F167" s="78"/>
      <c r="G167" s="78"/>
      <c r="H167" s="78"/>
      <c r="I167" s="78"/>
    </row>
    <row r="168" spans="1:9">
      <c r="A168" s="156"/>
      <c r="B168" s="78"/>
      <c r="C168" s="78"/>
      <c r="D168" s="78"/>
      <c r="E168" s="78"/>
      <c r="F168" s="78"/>
      <c r="G168" s="78"/>
      <c r="H168" s="78"/>
      <c r="I168" s="78"/>
    </row>
    <row r="169" spans="1:9">
      <c r="A169" s="156"/>
      <c r="B169" s="78"/>
      <c r="C169" s="78"/>
      <c r="D169" s="78"/>
      <c r="E169" s="78"/>
      <c r="F169" s="78"/>
      <c r="G169" s="78"/>
      <c r="H169" s="78"/>
      <c r="I169" s="78"/>
    </row>
    <row r="170" spans="1:9">
      <c r="A170" s="156"/>
      <c r="B170" s="78"/>
      <c r="C170" s="78"/>
      <c r="D170" s="78"/>
      <c r="E170" s="78"/>
      <c r="F170" s="78"/>
      <c r="G170" s="78"/>
      <c r="H170" s="78"/>
      <c r="I170" s="78"/>
    </row>
    <row r="171" spans="1:9">
      <c r="A171" s="156"/>
      <c r="B171" s="78"/>
      <c r="C171" s="78"/>
      <c r="D171" s="78"/>
      <c r="E171" s="78"/>
      <c r="F171" s="78"/>
      <c r="G171" s="78"/>
      <c r="H171" s="78"/>
      <c r="I171" s="78"/>
    </row>
    <row r="172" spans="1:9">
      <c r="A172" s="156"/>
      <c r="B172" s="78"/>
      <c r="C172" s="78"/>
      <c r="D172" s="78"/>
      <c r="E172" s="78"/>
      <c r="F172" s="78"/>
      <c r="G172" s="78"/>
      <c r="H172" s="78"/>
      <c r="I172" s="78"/>
    </row>
    <row r="173" spans="1:9">
      <c r="A173" s="156"/>
      <c r="B173" s="78"/>
      <c r="C173" s="78"/>
      <c r="D173" s="78"/>
      <c r="E173" s="78"/>
      <c r="F173" s="78"/>
      <c r="G173" s="78"/>
      <c r="H173" s="78"/>
      <c r="I173" s="78"/>
    </row>
    <row r="174" spans="1:9">
      <c r="A174" s="156"/>
      <c r="B174" s="78"/>
      <c r="C174" s="78"/>
      <c r="D174" s="78"/>
      <c r="E174" s="78"/>
      <c r="F174" s="78"/>
      <c r="G174" s="78"/>
      <c r="H174" s="78"/>
      <c r="I174" s="78"/>
    </row>
    <row r="175" spans="1:9">
      <c r="A175" s="156"/>
      <c r="B175" s="78"/>
      <c r="C175" s="78"/>
      <c r="D175" s="78"/>
      <c r="E175" s="78"/>
      <c r="F175" s="78"/>
      <c r="G175" s="78"/>
      <c r="H175" s="78"/>
      <c r="I175" s="78"/>
    </row>
    <row r="176" spans="1:9">
      <c r="A176" s="156"/>
      <c r="B176" s="78"/>
      <c r="C176" s="78"/>
      <c r="D176" s="78"/>
      <c r="E176" s="78"/>
      <c r="F176" s="78"/>
      <c r="G176" s="78"/>
      <c r="H176" s="78"/>
      <c r="I176" s="78"/>
    </row>
    <row r="177" spans="1:9">
      <c r="A177" s="156"/>
      <c r="B177" s="78"/>
      <c r="C177" s="78"/>
      <c r="D177" s="78"/>
      <c r="E177" s="78"/>
      <c r="F177" s="78"/>
      <c r="G177" s="78"/>
      <c r="H177" s="78"/>
      <c r="I177" s="78"/>
    </row>
    <row r="178" spans="1:9">
      <c r="A178" s="156"/>
      <c r="B178" s="78"/>
      <c r="C178" s="78"/>
      <c r="D178" s="78"/>
      <c r="E178" s="78"/>
      <c r="F178" s="78"/>
      <c r="G178" s="78"/>
      <c r="H178" s="78"/>
      <c r="I178" s="78"/>
    </row>
    <row r="179" spans="1:9">
      <c r="A179" s="156"/>
      <c r="B179" s="78"/>
      <c r="C179" s="78"/>
      <c r="D179" s="78"/>
      <c r="E179" s="78"/>
      <c r="F179" s="78"/>
      <c r="G179" s="78"/>
      <c r="H179" s="78"/>
      <c r="I179" s="78"/>
    </row>
    <row r="180" spans="1:9">
      <c r="A180" s="156"/>
      <c r="B180" s="78"/>
      <c r="C180" s="78"/>
      <c r="D180" s="78"/>
      <c r="E180" s="78"/>
      <c r="F180" s="78"/>
      <c r="G180" s="78"/>
      <c r="H180" s="78"/>
      <c r="I180" s="78"/>
    </row>
    <row r="181" spans="1:9">
      <c r="A181" s="156"/>
      <c r="B181" s="78"/>
      <c r="C181" s="78"/>
      <c r="D181" s="78"/>
      <c r="E181" s="78"/>
      <c r="F181" s="78"/>
      <c r="G181" s="78"/>
      <c r="H181" s="78"/>
      <c r="I181" s="78"/>
    </row>
    <row r="182" spans="1:9">
      <c r="A182" s="156"/>
      <c r="B182" s="78"/>
      <c r="C182" s="78"/>
      <c r="D182" s="78"/>
      <c r="E182" s="78"/>
      <c r="F182" s="78"/>
      <c r="G182" s="78"/>
      <c r="H182" s="78"/>
      <c r="I182" s="78"/>
    </row>
    <row r="183" spans="1:9">
      <c r="A183" s="156"/>
      <c r="B183" s="78"/>
      <c r="C183" s="78"/>
      <c r="D183" s="78"/>
      <c r="E183" s="78"/>
      <c r="F183" s="78"/>
      <c r="G183" s="78"/>
      <c r="H183" s="78"/>
      <c r="I183" s="78"/>
    </row>
    <row r="184" spans="1:9">
      <c r="A184" s="156"/>
      <c r="B184" s="78"/>
      <c r="C184" s="78"/>
      <c r="D184" s="78"/>
      <c r="E184" s="78"/>
      <c r="F184" s="78"/>
      <c r="G184" s="78"/>
      <c r="H184" s="78"/>
      <c r="I184" s="78"/>
    </row>
    <row r="185" spans="1:9">
      <c r="A185" s="96"/>
      <c r="B185" s="78"/>
      <c r="C185" s="78"/>
      <c r="D185" s="78"/>
      <c r="E185" s="78"/>
      <c r="F185" s="78"/>
      <c r="G185" s="78"/>
      <c r="H185" s="78"/>
      <c r="I185" s="78"/>
    </row>
    <row r="186" spans="1:9">
      <c r="A186" s="96"/>
      <c r="B186" s="78"/>
      <c r="C186" s="78"/>
      <c r="D186" s="78"/>
      <c r="E186" s="78"/>
      <c r="F186" s="78"/>
      <c r="G186" s="78"/>
      <c r="H186" s="78"/>
      <c r="I186" s="78"/>
    </row>
    <row r="187" spans="1:9">
      <c r="A187" s="96"/>
      <c r="B187" s="78"/>
      <c r="C187" s="78"/>
      <c r="D187" s="78"/>
      <c r="E187" s="78"/>
      <c r="F187" s="78"/>
      <c r="G187" s="78"/>
      <c r="H187" s="78"/>
      <c r="I187" s="78"/>
    </row>
    <row r="188" spans="1:9">
      <c r="A188" s="96"/>
      <c r="B188" s="78"/>
      <c r="C188" s="78"/>
      <c r="D188" s="78"/>
      <c r="E188" s="78"/>
      <c r="F188" s="78"/>
      <c r="G188" s="78"/>
      <c r="H188" s="78"/>
      <c r="I188" s="78"/>
    </row>
    <row r="189" spans="1:9">
      <c r="A189" s="96"/>
      <c r="B189" s="78"/>
      <c r="C189" s="78"/>
      <c r="D189" s="78"/>
      <c r="E189" s="78"/>
      <c r="F189" s="78"/>
      <c r="G189" s="78"/>
      <c r="H189" s="78"/>
      <c r="I189" s="78"/>
    </row>
    <row r="190" spans="1:9">
      <c r="A190" s="96"/>
      <c r="B190" s="78"/>
      <c r="C190" s="78"/>
      <c r="D190" s="78"/>
      <c r="E190" s="78"/>
      <c r="F190" s="78"/>
      <c r="G190" s="78"/>
      <c r="H190" s="78"/>
      <c r="I190" s="78"/>
    </row>
    <row r="191" spans="1:9">
      <c r="A191" s="96"/>
      <c r="B191" s="78"/>
      <c r="C191" s="78"/>
      <c r="D191" s="78"/>
      <c r="E191" s="78"/>
      <c r="F191" s="78"/>
      <c r="G191" s="78"/>
      <c r="H191" s="78"/>
      <c r="I191" s="78"/>
    </row>
    <row r="192" spans="1:9">
      <c r="A192" s="96"/>
      <c r="B192" s="78"/>
      <c r="C192" s="78"/>
      <c r="D192" s="78"/>
      <c r="E192" s="78"/>
      <c r="F192" s="78"/>
      <c r="G192" s="78"/>
      <c r="H192" s="78"/>
      <c r="I192" s="78"/>
    </row>
    <row r="193" spans="1:9">
      <c r="A193" s="96"/>
      <c r="B193" s="78"/>
      <c r="C193" s="78"/>
      <c r="D193" s="78"/>
      <c r="E193" s="78"/>
      <c r="F193" s="78"/>
      <c r="G193" s="78"/>
      <c r="H193" s="78"/>
      <c r="I193" s="78"/>
    </row>
    <row r="194" spans="1:9">
      <c r="A194" s="96"/>
      <c r="B194" s="78"/>
      <c r="C194" s="78"/>
      <c r="D194" s="78"/>
      <c r="E194" s="78"/>
      <c r="F194" s="78"/>
      <c r="G194" s="78"/>
      <c r="H194" s="78"/>
      <c r="I194" s="78"/>
    </row>
    <row r="195" spans="1:9">
      <c r="A195" s="96"/>
      <c r="B195" s="78"/>
      <c r="C195" s="78"/>
      <c r="D195" s="78"/>
      <c r="E195" s="78"/>
      <c r="F195" s="78"/>
      <c r="G195" s="78"/>
      <c r="H195" s="78"/>
      <c r="I195" s="78"/>
    </row>
    <row r="196" spans="1:9">
      <c r="A196" s="96"/>
      <c r="B196" s="78"/>
      <c r="C196" s="78"/>
      <c r="D196" s="78"/>
      <c r="E196" s="78"/>
      <c r="F196" s="78"/>
      <c r="G196" s="78"/>
      <c r="H196" s="78"/>
      <c r="I196" s="78"/>
    </row>
    <row r="197" spans="1:9">
      <c r="A197" s="96"/>
      <c r="B197" s="78"/>
      <c r="C197" s="78"/>
      <c r="D197" s="78"/>
      <c r="E197" s="78"/>
      <c r="F197" s="78"/>
      <c r="G197" s="78"/>
      <c r="H197" s="78"/>
      <c r="I197" s="78"/>
    </row>
    <row r="198" spans="1:9">
      <c r="A198" s="96"/>
      <c r="B198" s="78"/>
      <c r="C198" s="78"/>
      <c r="D198" s="78"/>
      <c r="E198" s="78"/>
      <c r="F198" s="78"/>
      <c r="G198" s="78"/>
      <c r="H198" s="78"/>
      <c r="I198" s="78"/>
    </row>
    <row r="199" spans="1:9">
      <c r="A199" s="96"/>
      <c r="B199" s="78"/>
      <c r="C199" s="78"/>
      <c r="D199" s="78"/>
      <c r="E199" s="78"/>
      <c r="F199" s="78"/>
      <c r="G199" s="78"/>
      <c r="H199" s="78"/>
      <c r="I199" s="78"/>
    </row>
    <row r="200" spans="1:9">
      <c r="A200" s="96"/>
      <c r="B200" s="78"/>
      <c r="C200" s="78"/>
      <c r="D200" s="78"/>
      <c r="E200" s="78"/>
      <c r="F200" s="78"/>
      <c r="G200" s="78"/>
      <c r="H200" s="78"/>
      <c r="I200" s="78"/>
    </row>
    <row r="201" spans="1:9">
      <c r="A201" s="96"/>
      <c r="B201" s="78"/>
      <c r="C201" s="78"/>
      <c r="D201" s="78"/>
      <c r="E201" s="78"/>
      <c r="F201" s="78"/>
      <c r="G201" s="78"/>
      <c r="H201" s="78"/>
      <c r="I201" s="78"/>
    </row>
    <row r="202" spans="1:9">
      <c r="A202" s="96"/>
      <c r="B202" s="78"/>
      <c r="C202" s="78"/>
      <c r="D202" s="78"/>
      <c r="E202" s="78"/>
      <c r="F202" s="78"/>
      <c r="G202" s="78"/>
      <c r="H202" s="78"/>
      <c r="I202" s="78"/>
    </row>
    <row r="203" spans="1:9">
      <c r="A203" s="96"/>
      <c r="B203" s="78"/>
      <c r="C203" s="78"/>
      <c r="D203" s="78"/>
      <c r="E203" s="78"/>
      <c r="F203" s="78"/>
      <c r="G203" s="78"/>
      <c r="H203" s="78"/>
      <c r="I203" s="78"/>
    </row>
    <row r="204" spans="1:9">
      <c r="A204" s="96"/>
      <c r="B204" s="78"/>
      <c r="C204" s="78"/>
      <c r="D204" s="78"/>
      <c r="E204" s="78"/>
      <c r="F204" s="78"/>
      <c r="G204" s="78"/>
      <c r="H204" s="78"/>
      <c r="I204" s="78"/>
    </row>
    <row r="205" spans="1:9">
      <c r="A205" s="96"/>
      <c r="B205" s="78"/>
      <c r="C205" s="78"/>
      <c r="D205" s="78"/>
      <c r="E205" s="78"/>
      <c r="F205" s="78"/>
      <c r="G205" s="78"/>
      <c r="H205" s="78"/>
      <c r="I205" s="78"/>
    </row>
    <row r="206" spans="1:9">
      <c r="A206" s="96"/>
      <c r="B206" s="78"/>
      <c r="C206" s="78"/>
      <c r="D206" s="78"/>
      <c r="E206" s="78"/>
      <c r="F206" s="78"/>
      <c r="G206" s="78"/>
      <c r="H206" s="78"/>
      <c r="I206" s="78"/>
    </row>
    <row r="207" spans="1:9">
      <c r="A207" s="96"/>
      <c r="B207" s="78"/>
      <c r="C207" s="78"/>
      <c r="D207" s="78"/>
      <c r="E207" s="78"/>
      <c r="F207" s="78"/>
      <c r="G207" s="78"/>
      <c r="H207" s="78"/>
      <c r="I207" s="78"/>
    </row>
    <row r="208" spans="1:9">
      <c r="A208" s="96"/>
      <c r="B208" s="78"/>
      <c r="C208" s="78"/>
      <c r="D208" s="78"/>
      <c r="E208" s="78"/>
      <c r="F208" s="78"/>
      <c r="G208" s="78"/>
      <c r="H208" s="78"/>
      <c r="I208" s="78"/>
    </row>
    <row r="209" spans="1:9">
      <c r="A209" s="96"/>
      <c r="B209" s="78"/>
      <c r="C209" s="78"/>
      <c r="D209" s="78"/>
      <c r="E209" s="78"/>
      <c r="F209" s="78"/>
      <c r="G209" s="78"/>
      <c r="H209" s="78"/>
      <c r="I209" s="78"/>
    </row>
    <row r="210" spans="1:9">
      <c r="A210" s="96"/>
      <c r="B210" s="78"/>
      <c r="C210" s="78"/>
      <c r="D210" s="78"/>
      <c r="E210" s="78"/>
      <c r="F210" s="78"/>
      <c r="G210" s="78"/>
      <c r="H210" s="78"/>
      <c r="I210" s="78"/>
    </row>
    <row r="211" spans="1:9">
      <c r="A211" s="96"/>
      <c r="B211" s="78"/>
      <c r="C211" s="78"/>
      <c r="D211" s="78"/>
      <c r="E211" s="78"/>
      <c r="F211" s="78"/>
      <c r="G211" s="78"/>
      <c r="H211" s="78"/>
      <c r="I211" s="78"/>
    </row>
    <row r="212" spans="1:9">
      <c r="A212" s="96"/>
      <c r="B212" s="78"/>
      <c r="C212" s="78"/>
      <c r="D212" s="78"/>
      <c r="E212" s="78"/>
      <c r="F212" s="78"/>
      <c r="G212" s="78"/>
      <c r="H212" s="78"/>
      <c r="I212" s="78"/>
    </row>
    <row r="213" spans="1:9">
      <c r="A213" s="96"/>
      <c r="B213" s="78"/>
      <c r="C213" s="78"/>
      <c r="D213" s="78"/>
      <c r="E213" s="78"/>
      <c r="F213" s="78"/>
      <c r="G213" s="78"/>
      <c r="H213" s="78"/>
      <c r="I213" s="78"/>
    </row>
    <row r="214" spans="1:9">
      <c r="A214" s="96"/>
      <c r="B214" s="78"/>
      <c r="C214" s="78"/>
      <c r="D214" s="78"/>
      <c r="E214" s="78"/>
      <c r="F214" s="78"/>
      <c r="G214" s="78"/>
      <c r="H214" s="78"/>
      <c r="I214" s="78"/>
    </row>
    <row r="215" spans="1:9">
      <c r="A215" s="96"/>
      <c r="B215" s="78"/>
      <c r="C215" s="78"/>
      <c r="D215" s="78"/>
      <c r="E215" s="78"/>
      <c r="F215" s="78"/>
      <c r="G215" s="78"/>
      <c r="H215" s="78"/>
      <c r="I215" s="78"/>
    </row>
    <row r="216" spans="1:9">
      <c r="A216" s="96"/>
      <c r="B216" s="78"/>
      <c r="C216" s="78"/>
      <c r="D216" s="78"/>
      <c r="E216" s="78"/>
      <c r="F216" s="78"/>
      <c r="G216" s="78"/>
      <c r="H216" s="78"/>
      <c r="I216" s="78"/>
    </row>
    <row r="217" spans="1:9">
      <c r="A217" s="96"/>
      <c r="B217" s="78"/>
      <c r="C217" s="78"/>
      <c r="D217" s="78"/>
      <c r="E217" s="78"/>
      <c r="F217" s="78"/>
      <c r="G217" s="78"/>
      <c r="H217" s="78"/>
      <c r="I217" s="78"/>
    </row>
    <row r="218" spans="1:9">
      <c r="A218" s="96"/>
      <c r="B218" s="78"/>
      <c r="C218" s="78"/>
      <c r="D218" s="78"/>
      <c r="E218" s="78"/>
      <c r="F218" s="78"/>
      <c r="G218" s="78"/>
      <c r="H218" s="78"/>
      <c r="I218" s="78"/>
    </row>
    <row r="219" spans="1:9">
      <c r="A219" s="96"/>
      <c r="B219" s="78"/>
      <c r="C219" s="78"/>
      <c r="D219" s="78"/>
      <c r="E219" s="78"/>
      <c r="F219" s="78"/>
      <c r="G219" s="78"/>
      <c r="H219" s="78"/>
      <c r="I219" s="78"/>
    </row>
    <row r="220" spans="1:9">
      <c r="A220" s="96"/>
      <c r="B220" s="78"/>
      <c r="C220" s="78"/>
      <c r="D220" s="78"/>
      <c r="E220" s="78"/>
      <c r="F220" s="78"/>
      <c r="G220" s="78"/>
      <c r="H220" s="78"/>
      <c r="I220" s="78"/>
    </row>
    <row r="221" spans="1:9">
      <c r="A221" s="96"/>
      <c r="B221" s="78"/>
      <c r="C221" s="78"/>
      <c r="D221" s="78"/>
      <c r="E221" s="78"/>
      <c r="F221" s="78"/>
      <c r="G221" s="78"/>
      <c r="H221" s="78"/>
      <c r="I221" s="78"/>
    </row>
    <row r="222" spans="1:9">
      <c r="A222" s="96"/>
      <c r="B222" s="78"/>
      <c r="C222" s="78"/>
      <c r="D222" s="78"/>
      <c r="E222" s="78"/>
      <c r="F222" s="78"/>
      <c r="G222" s="78"/>
      <c r="H222" s="78"/>
      <c r="I222" s="78"/>
    </row>
    <row r="223" spans="1:9">
      <c r="A223" s="96"/>
      <c r="B223" s="78"/>
      <c r="C223" s="78"/>
      <c r="D223" s="78"/>
      <c r="E223" s="78"/>
      <c r="F223" s="78"/>
      <c r="G223" s="78"/>
      <c r="H223" s="78"/>
      <c r="I223" s="78"/>
    </row>
    <row r="224" spans="1:9">
      <c r="A224" s="96"/>
      <c r="B224" s="78"/>
      <c r="C224" s="78"/>
      <c r="D224" s="78"/>
      <c r="E224" s="78"/>
      <c r="F224" s="78"/>
      <c r="G224" s="78"/>
      <c r="H224" s="78"/>
      <c r="I224" s="78"/>
    </row>
    <row r="225" spans="1:9">
      <c r="A225" s="96"/>
      <c r="B225" s="78"/>
      <c r="C225" s="78"/>
      <c r="D225" s="78"/>
      <c r="E225" s="78"/>
      <c r="F225" s="78"/>
      <c r="G225" s="78"/>
      <c r="H225" s="78"/>
      <c r="I225" s="78"/>
    </row>
    <row r="226" spans="1:9">
      <c r="A226" s="96"/>
      <c r="B226" s="78"/>
      <c r="C226" s="78"/>
      <c r="D226" s="78"/>
      <c r="E226" s="78"/>
      <c r="F226" s="78"/>
      <c r="G226" s="78"/>
      <c r="H226" s="78"/>
      <c r="I226" s="78"/>
    </row>
    <row r="227" spans="1:9">
      <c r="A227" s="96"/>
      <c r="B227" s="78"/>
      <c r="C227" s="78"/>
      <c r="D227" s="78"/>
      <c r="E227" s="78"/>
      <c r="F227" s="78"/>
      <c r="G227" s="78"/>
      <c r="H227" s="78"/>
      <c r="I227" s="78"/>
    </row>
    <row r="228" spans="1:9">
      <c r="A228" s="96"/>
      <c r="B228" s="78"/>
      <c r="C228" s="78"/>
      <c r="D228" s="78"/>
      <c r="E228" s="78"/>
      <c r="F228" s="78"/>
      <c r="G228" s="78"/>
      <c r="H228" s="78"/>
      <c r="I228" s="78"/>
    </row>
    <row r="229" spans="1:9">
      <c r="A229" s="96"/>
      <c r="B229" s="78"/>
      <c r="C229" s="78"/>
      <c r="D229" s="78"/>
      <c r="E229" s="78"/>
      <c r="F229" s="78"/>
      <c r="G229" s="78"/>
      <c r="H229" s="78"/>
      <c r="I229" s="78"/>
    </row>
    <row r="230" spans="1:9">
      <c r="A230" s="96"/>
      <c r="B230" s="78"/>
      <c r="C230" s="78"/>
      <c r="D230" s="78"/>
      <c r="E230" s="78"/>
      <c r="F230" s="78"/>
      <c r="G230" s="78"/>
      <c r="H230" s="78"/>
      <c r="I230" s="78"/>
    </row>
    <row r="231" spans="1:9">
      <c r="A231" s="96"/>
      <c r="B231" s="78"/>
      <c r="C231" s="78"/>
      <c r="D231" s="78"/>
      <c r="E231" s="78"/>
      <c r="F231" s="78"/>
      <c r="G231" s="78"/>
      <c r="H231" s="78"/>
      <c r="I231" s="78"/>
    </row>
    <row r="232" spans="1:9">
      <c r="A232" s="96"/>
      <c r="B232" s="78"/>
      <c r="C232" s="78"/>
      <c r="D232" s="78"/>
      <c r="E232" s="78"/>
      <c r="F232" s="78"/>
      <c r="G232" s="78"/>
      <c r="H232" s="78"/>
      <c r="I232" s="78"/>
    </row>
    <row r="233" spans="1:9">
      <c r="A233" s="96"/>
      <c r="B233" s="78"/>
      <c r="C233" s="78"/>
      <c r="D233" s="78"/>
      <c r="E233" s="78"/>
      <c r="F233" s="78"/>
      <c r="G233" s="78"/>
      <c r="H233" s="78"/>
      <c r="I233" s="78"/>
    </row>
    <row r="234" spans="1:9">
      <c r="A234" s="96"/>
      <c r="B234" s="78"/>
      <c r="C234" s="78"/>
      <c r="D234" s="78"/>
      <c r="E234" s="78"/>
      <c r="F234" s="78"/>
      <c r="G234" s="78"/>
      <c r="H234" s="78"/>
      <c r="I234" s="78"/>
    </row>
    <row r="235" spans="1:9">
      <c r="A235" s="96"/>
      <c r="B235" s="78"/>
      <c r="C235" s="78"/>
      <c r="D235" s="78"/>
      <c r="E235" s="78"/>
      <c r="F235" s="78"/>
      <c r="G235" s="78"/>
      <c r="H235" s="78"/>
      <c r="I235" s="78"/>
    </row>
    <row r="236" spans="1:9">
      <c r="A236" s="96"/>
      <c r="B236" s="78"/>
      <c r="C236" s="78"/>
      <c r="D236" s="78"/>
      <c r="E236" s="78"/>
      <c r="F236" s="78"/>
      <c r="G236" s="78"/>
      <c r="H236" s="78"/>
      <c r="I236" s="78"/>
    </row>
    <row r="237" spans="1:9">
      <c r="A237" s="96"/>
      <c r="B237" s="78"/>
      <c r="C237" s="78"/>
      <c r="D237" s="78"/>
      <c r="E237" s="78"/>
      <c r="F237" s="78"/>
      <c r="G237" s="78"/>
      <c r="H237" s="78"/>
      <c r="I237" s="78"/>
    </row>
    <row r="238" spans="1:9">
      <c r="A238" s="96"/>
      <c r="B238" s="78"/>
      <c r="C238" s="78"/>
      <c r="D238" s="78"/>
      <c r="E238" s="78"/>
      <c r="F238" s="78"/>
      <c r="G238" s="78"/>
      <c r="H238" s="78"/>
      <c r="I238" s="78"/>
    </row>
    <row r="239" spans="1:9">
      <c r="A239" s="96"/>
      <c r="B239" s="78"/>
      <c r="C239" s="78"/>
      <c r="D239" s="78"/>
      <c r="E239" s="78"/>
      <c r="F239" s="78"/>
      <c r="G239" s="78"/>
      <c r="H239" s="78"/>
      <c r="I239" s="78"/>
    </row>
    <row r="240" spans="1:9">
      <c r="A240" s="96"/>
      <c r="B240" s="78"/>
      <c r="C240" s="78"/>
      <c r="D240" s="78"/>
      <c r="E240" s="78"/>
      <c r="F240" s="78"/>
      <c r="G240" s="78"/>
      <c r="H240" s="78"/>
      <c r="I240" s="78"/>
    </row>
    <row r="241" spans="1:9">
      <c r="A241" s="96"/>
      <c r="B241" s="78"/>
      <c r="C241" s="78"/>
      <c r="D241" s="78"/>
      <c r="E241" s="78"/>
      <c r="F241" s="78"/>
      <c r="G241" s="78"/>
      <c r="H241" s="78"/>
      <c r="I241" s="78"/>
    </row>
    <row r="242" spans="1:9">
      <c r="A242" s="96"/>
      <c r="B242" s="78"/>
      <c r="C242" s="78"/>
      <c r="D242" s="78"/>
      <c r="E242" s="78"/>
      <c r="F242" s="78"/>
      <c r="G242" s="78"/>
      <c r="H242" s="78"/>
      <c r="I242" s="78"/>
    </row>
    <row r="243" spans="1:9">
      <c r="A243" s="96"/>
      <c r="B243" s="78"/>
      <c r="C243" s="78"/>
      <c r="D243" s="78"/>
      <c r="E243" s="78"/>
      <c r="F243" s="78"/>
      <c r="G243" s="78"/>
      <c r="H243" s="78"/>
      <c r="I243" s="78"/>
    </row>
    <row r="244" spans="1:9">
      <c r="A244" s="96"/>
      <c r="B244" s="78"/>
      <c r="C244" s="78"/>
      <c r="D244" s="78"/>
      <c r="E244" s="78"/>
      <c r="F244" s="78"/>
      <c r="G244" s="78"/>
      <c r="H244" s="78"/>
      <c r="I244" s="78"/>
    </row>
    <row r="245" spans="1:9">
      <c r="A245" s="96"/>
      <c r="B245" s="78"/>
      <c r="C245" s="78"/>
      <c r="D245" s="78"/>
      <c r="E245" s="78"/>
      <c r="F245" s="78"/>
      <c r="G245" s="78"/>
      <c r="H245" s="78"/>
      <c r="I245" s="78"/>
    </row>
    <row r="246" spans="1:9">
      <c r="A246" s="96"/>
      <c r="B246" s="78"/>
      <c r="C246" s="78"/>
      <c r="D246" s="78"/>
      <c r="E246" s="78"/>
      <c r="F246" s="78"/>
      <c r="G246" s="78"/>
      <c r="H246" s="78"/>
      <c r="I246" s="78"/>
    </row>
    <row r="247" spans="1:9">
      <c r="A247" s="96"/>
      <c r="B247" s="78"/>
      <c r="C247" s="78"/>
      <c r="D247" s="78"/>
      <c r="E247" s="78"/>
      <c r="F247" s="78"/>
      <c r="G247" s="78"/>
      <c r="H247" s="78"/>
      <c r="I247" s="78"/>
    </row>
    <row r="248" spans="1:9">
      <c r="A248" s="96"/>
      <c r="B248" s="78"/>
      <c r="C248" s="78"/>
      <c r="D248" s="78"/>
      <c r="E248" s="78"/>
      <c r="F248" s="78"/>
      <c r="G248" s="78"/>
      <c r="H248" s="78"/>
      <c r="I248" s="78"/>
    </row>
    <row r="249" spans="1:9">
      <c r="A249" s="96"/>
      <c r="B249" s="78"/>
      <c r="C249" s="78"/>
      <c r="D249" s="78"/>
      <c r="E249" s="78"/>
      <c r="F249" s="78"/>
      <c r="G249" s="78"/>
      <c r="H249" s="78"/>
      <c r="I249" s="78"/>
    </row>
    <row r="250" spans="1:9">
      <c r="A250" s="96"/>
      <c r="B250" s="78"/>
      <c r="C250" s="78"/>
      <c r="D250" s="78"/>
      <c r="E250" s="78"/>
      <c r="F250" s="78"/>
      <c r="G250" s="78"/>
      <c r="H250" s="78"/>
      <c r="I250" s="78"/>
    </row>
    <row r="251" spans="1:9">
      <c r="A251" s="96"/>
      <c r="B251" s="78"/>
      <c r="C251" s="78"/>
      <c r="D251" s="78"/>
      <c r="E251" s="78"/>
      <c r="F251" s="78"/>
      <c r="G251" s="78"/>
      <c r="H251" s="78"/>
      <c r="I251" s="78"/>
    </row>
    <row r="252" spans="1:9">
      <c r="A252" s="96"/>
      <c r="B252" s="78"/>
      <c r="C252" s="78"/>
      <c r="D252" s="78"/>
      <c r="E252" s="78"/>
      <c r="F252" s="78"/>
      <c r="G252" s="78"/>
      <c r="H252" s="78"/>
      <c r="I252" s="78"/>
    </row>
    <row r="253" spans="1:9">
      <c r="A253" s="96"/>
      <c r="B253" s="78"/>
      <c r="C253" s="78"/>
      <c r="D253" s="78"/>
      <c r="E253" s="78"/>
      <c r="F253" s="78"/>
      <c r="G253" s="78"/>
      <c r="H253" s="78"/>
      <c r="I253" s="78"/>
    </row>
    <row r="254" spans="1:9">
      <c r="A254" s="96"/>
      <c r="B254" s="78"/>
      <c r="C254" s="78"/>
      <c r="D254" s="78"/>
      <c r="E254" s="78"/>
      <c r="F254" s="78"/>
      <c r="G254" s="78"/>
      <c r="H254" s="78"/>
      <c r="I254" s="78"/>
    </row>
    <row r="255" spans="1:9">
      <c r="A255" s="96"/>
      <c r="B255" s="78"/>
      <c r="C255" s="78"/>
      <c r="D255" s="78"/>
      <c r="E255" s="78"/>
      <c r="F255" s="78"/>
      <c r="G255" s="78"/>
      <c r="H255" s="78"/>
      <c r="I255" s="78"/>
    </row>
    <row r="256" spans="1:9">
      <c r="A256" s="96"/>
      <c r="B256" s="78"/>
      <c r="C256" s="78"/>
      <c r="D256" s="78"/>
      <c r="E256" s="78"/>
      <c r="F256" s="78"/>
      <c r="G256" s="78"/>
      <c r="H256" s="78"/>
      <c r="I256" s="78"/>
    </row>
    <row r="257" spans="1:9">
      <c r="A257" s="96"/>
      <c r="B257" s="78"/>
      <c r="C257" s="78"/>
      <c r="D257" s="78"/>
      <c r="E257" s="78"/>
      <c r="F257" s="78"/>
      <c r="G257" s="78"/>
      <c r="H257" s="78"/>
      <c r="I257" s="78"/>
    </row>
    <row r="258" spans="1:9">
      <c r="A258" s="96"/>
      <c r="B258" s="78"/>
      <c r="C258" s="78"/>
      <c r="D258" s="78"/>
      <c r="E258" s="78"/>
      <c r="F258" s="78"/>
      <c r="G258" s="78"/>
      <c r="H258" s="78"/>
      <c r="I258" s="78"/>
    </row>
    <row r="259" spans="1:9">
      <c r="A259" s="96"/>
      <c r="B259" s="78"/>
      <c r="C259" s="78"/>
      <c r="D259" s="78"/>
      <c r="E259" s="78"/>
      <c r="F259" s="78"/>
      <c r="G259" s="78"/>
      <c r="H259" s="78"/>
      <c r="I259" s="78"/>
    </row>
    <row r="260" spans="1:9">
      <c r="A260" s="96"/>
      <c r="B260" s="78"/>
      <c r="C260" s="78"/>
      <c r="D260" s="78"/>
      <c r="E260" s="78"/>
      <c r="F260" s="78"/>
      <c r="G260" s="78"/>
      <c r="H260" s="78"/>
      <c r="I260" s="78"/>
    </row>
    <row r="261" spans="1:9">
      <c r="A261" s="96"/>
      <c r="B261" s="78"/>
      <c r="C261" s="78"/>
      <c r="D261" s="78"/>
      <c r="E261" s="78"/>
      <c r="F261" s="78"/>
      <c r="G261" s="78"/>
      <c r="H261" s="78"/>
      <c r="I261" s="78"/>
    </row>
    <row r="262" spans="1:9">
      <c r="A262" s="96"/>
      <c r="B262" s="78"/>
      <c r="C262" s="78"/>
      <c r="D262" s="78"/>
      <c r="E262" s="78"/>
      <c r="F262" s="78"/>
      <c r="G262" s="78"/>
      <c r="H262" s="78"/>
      <c r="I262" s="78"/>
    </row>
    <row r="263" spans="1:9">
      <c r="A263" s="96"/>
      <c r="B263" s="78"/>
      <c r="C263" s="78"/>
      <c r="D263" s="78"/>
      <c r="E263" s="78"/>
      <c r="F263" s="78"/>
      <c r="G263" s="78"/>
      <c r="H263" s="78"/>
      <c r="I263" s="78"/>
    </row>
    <row r="264" spans="1:9">
      <c r="A264" s="96"/>
      <c r="B264" s="78"/>
      <c r="C264" s="78"/>
      <c r="D264" s="78"/>
      <c r="E264" s="78"/>
      <c r="F264" s="78"/>
      <c r="G264" s="78"/>
      <c r="H264" s="78"/>
      <c r="I264" s="78"/>
    </row>
    <row r="265" spans="1:9">
      <c r="A265" s="96"/>
      <c r="B265" s="78"/>
      <c r="C265" s="78"/>
      <c r="D265" s="78"/>
      <c r="E265" s="78"/>
      <c r="F265" s="78"/>
      <c r="G265" s="78"/>
      <c r="H265" s="78"/>
      <c r="I265" s="78"/>
    </row>
    <row r="266" spans="1:9">
      <c r="A266" s="96"/>
      <c r="B266" s="78"/>
      <c r="C266" s="78"/>
      <c r="D266" s="78"/>
      <c r="E266" s="78"/>
      <c r="F266" s="78"/>
      <c r="G266" s="78"/>
      <c r="H266" s="78"/>
      <c r="I266" s="78"/>
    </row>
    <row r="267" spans="1:9">
      <c r="A267" s="96"/>
      <c r="B267" s="78"/>
      <c r="C267" s="78"/>
      <c r="D267" s="78"/>
      <c r="E267" s="78"/>
      <c r="F267" s="78"/>
      <c r="G267" s="78"/>
      <c r="H267" s="78"/>
      <c r="I267" s="78"/>
    </row>
    <row r="268" spans="1:9">
      <c r="A268" s="96"/>
      <c r="B268" s="78"/>
      <c r="C268" s="78"/>
      <c r="D268" s="78"/>
      <c r="E268" s="78"/>
      <c r="F268" s="78"/>
      <c r="G268" s="78"/>
      <c r="H268" s="78"/>
      <c r="I268" s="78"/>
    </row>
    <row r="269" spans="1:9">
      <c r="A269" s="96"/>
      <c r="B269" s="78"/>
      <c r="C269" s="78"/>
      <c r="D269" s="78"/>
      <c r="E269" s="78"/>
      <c r="F269" s="78"/>
      <c r="G269" s="78"/>
      <c r="H269" s="78"/>
      <c r="I269" s="78"/>
    </row>
    <row r="270" spans="1:9">
      <c r="A270" s="96"/>
      <c r="B270" s="78"/>
      <c r="C270" s="78"/>
      <c r="D270" s="78"/>
      <c r="E270" s="78"/>
      <c r="F270" s="78"/>
      <c r="G270" s="78"/>
      <c r="H270" s="78"/>
      <c r="I270" s="78"/>
    </row>
    <row r="271" spans="1:9">
      <c r="A271" s="96"/>
      <c r="B271" s="78"/>
      <c r="C271" s="78"/>
      <c r="D271" s="78"/>
      <c r="E271" s="78"/>
      <c r="F271" s="78"/>
      <c r="G271" s="78"/>
      <c r="H271" s="78"/>
      <c r="I271" s="78"/>
    </row>
    <row r="272" spans="1:9">
      <c r="A272" s="96"/>
      <c r="B272" s="78"/>
      <c r="C272" s="78"/>
      <c r="D272" s="78"/>
      <c r="E272" s="78"/>
      <c r="F272" s="78"/>
      <c r="G272" s="78"/>
      <c r="H272" s="78"/>
      <c r="I272" s="78"/>
    </row>
    <row r="273" spans="1:9">
      <c r="A273" s="96"/>
      <c r="B273" s="78"/>
      <c r="C273" s="78"/>
      <c r="D273" s="78"/>
      <c r="E273" s="78"/>
      <c r="F273" s="78"/>
      <c r="G273" s="78"/>
      <c r="H273" s="78"/>
      <c r="I273" s="78"/>
    </row>
    <row r="274" spans="1:9">
      <c r="A274" s="96"/>
      <c r="B274" s="78"/>
      <c r="C274" s="78"/>
      <c r="D274" s="78"/>
      <c r="E274" s="78"/>
      <c r="F274" s="78"/>
      <c r="G274" s="78"/>
      <c r="H274" s="78"/>
      <c r="I274" s="78"/>
    </row>
    <row r="275" spans="1:9">
      <c r="A275" s="96"/>
      <c r="B275" s="78"/>
      <c r="C275" s="78"/>
      <c r="D275" s="78"/>
      <c r="E275" s="78"/>
      <c r="F275" s="78"/>
      <c r="G275" s="78"/>
      <c r="H275" s="78"/>
      <c r="I275" s="78"/>
    </row>
    <row r="276" spans="1:9">
      <c r="A276" s="96"/>
      <c r="B276" s="78"/>
      <c r="C276" s="78"/>
      <c r="D276" s="78"/>
      <c r="E276" s="78"/>
      <c r="F276" s="78"/>
      <c r="G276" s="78"/>
      <c r="H276" s="78"/>
      <c r="I276" s="78"/>
    </row>
    <row r="277" spans="1:9">
      <c r="A277" s="96"/>
      <c r="B277" s="78"/>
      <c r="C277" s="78"/>
      <c r="D277" s="78"/>
      <c r="E277" s="78"/>
      <c r="F277" s="78"/>
      <c r="G277" s="78"/>
      <c r="H277" s="78"/>
      <c r="I277" s="78"/>
    </row>
    <row r="278" spans="1:9">
      <c r="A278" s="96"/>
      <c r="B278" s="78"/>
      <c r="C278" s="78"/>
      <c r="D278" s="78"/>
      <c r="E278" s="78"/>
      <c r="F278" s="78"/>
      <c r="G278" s="78"/>
      <c r="H278" s="78"/>
      <c r="I278" s="78"/>
    </row>
    <row r="279" spans="1:9">
      <c r="A279" s="96"/>
      <c r="B279" s="78"/>
      <c r="C279" s="78"/>
      <c r="D279" s="78"/>
      <c r="E279" s="78"/>
      <c r="F279" s="78"/>
      <c r="G279" s="78"/>
      <c r="H279" s="78"/>
      <c r="I279" s="78"/>
    </row>
    <row r="280" spans="1:9">
      <c r="A280" s="96"/>
      <c r="B280" s="78"/>
      <c r="C280" s="78"/>
      <c r="D280" s="78"/>
      <c r="E280" s="78"/>
      <c r="F280" s="78"/>
      <c r="G280" s="78"/>
      <c r="H280" s="78"/>
      <c r="I280" s="78"/>
    </row>
    <row r="281" spans="1:9">
      <c r="A281" s="96"/>
      <c r="B281" s="78"/>
      <c r="C281" s="78"/>
      <c r="D281" s="78"/>
      <c r="E281" s="78"/>
      <c r="F281" s="78"/>
      <c r="G281" s="78"/>
      <c r="H281" s="78"/>
      <c r="I281" s="78"/>
    </row>
    <row r="282" spans="1:9">
      <c r="A282" s="96"/>
      <c r="B282" s="78"/>
      <c r="C282" s="78"/>
      <c r="D282" s="78"/>
      <c r="E282" s="78"/>
      <c r="F282" s="78"/>
      <c r="G282" s="78"/>
      <c r="H282" s="78"/>
      <c r="I282" s="78"/>
    </row>
    <row r="283" spans="1:9">
      <c r="A283" s="96"/>
      <c r="B283" s="78"/>
      <c r="C283" s="78"/>
      <c r="D283" s="78"/>
      <c r="E283" s="78"/>
      <c r="F283" s="78"/>
      <c r="G283" s="78"/>
      <c r="H283" s="78"/>
      <c r="I283" s="78"/>
    </row>
    <row r="284" spans="1:9">
      <c r="A284" s="96"/>
      <c r="B284" s="78"/>
      <c r="C284" s="78"/>
      <c r="D284" s="78"/>
      <c r="E284" s="78"/>
      <c r="F284" s="78"/>
      <c r="G284" s="78"/>
      <c r="H284" s="78"/>
      <c r="I284" s="78"/>
    </row>
    <row r="285" spans="1:9">
      <c r="A285" s="96"/>
      <c r="B285" s="78"/>
      <c r="C285" s="78"/>
      <c r="D285" s="78"/>
      <c r="E285" s="78"/>
      <c r="F285" s="78"/>
      <c r="G285" s="78"/>
      <c r="H285" s="78"/>
      <c r="I285" s="78"/>
    </row>
    <row r="286" spans="1:9">
      <c r="A286" s="96"/>
      <c r="B286" s="78"/>
      <c r="C286" s="78"/>
      <c r="D286" s="78"/>
      <c r="E286" s="78"/>
      <c r="F286" s="78"/>
      <c r="G286" s="78"/>
      <c r="H286" s="78"/>
      <c r="I286" s="78"/>
    </row>
    <row r="287" spans="1:9">
      <c r="A287" s="96"/>
      <c r="B287" s="78"/>
      <c r="C287" s="78"/>
      <c r="D287" s="78"/>
      <c r="E287" s="78"/>
      <c r="F287" s="78"/>
      <c r="G287" s="78"/>
      <c r="H287" s="78"/>
      <c r="I287" s="78"/>
    </row>
    <row r="288" spans="1:9">
      <c r="A288" s="96"/>
      <c r="B288" s="78"/>
      <c r="C288" s="78"/>
      <c r="D288" s="78"/>
      <c r="E288" s="78"/>
      <c r="F288" s="78"/>
      <c r="G288" s="78"/>
      <c r="H288" s="78"/>
      <c r="I288" s="78"/>
    </row>
    <row r="289" spans="1:9">
      <c r="A289" s="96"/>
      <c r="B289" s="78"/>
      <c r="C289" s="78"/>
      <c r="D289" s="78"/>
      <c r="E289" s="78"/>
      <c r="F289" s="78"/>
      <c r="G289" s="78"/>
      <c r="H289" s="78"/>
      <c r="I289" s="78"/>
    </row>
    <row r="290" spans="1:9">
      <c r="A290" s="96"/>
      <c r="B290" s="78"/>
      <c r="C290" s="78"/>
      <c r="D290" s="78"/>
      <c r="E290" s="78"/>
      <c r="F290" s="78"/>
      <c r="G290" s="78"/>
      <c r="H290" s="78"/>
      <c r="I290" s="78"/>
    </row>
    <row r="291" spans="1:9">
      <c r="A291" s="96"/>
      <c r="B291" s="78"/>
      <c r="C291" s="78"/>
      <c r="D291" s="78"/>
      <c r="E291" s="78"/>
      <c r="F291" s="78"/>
      <c r="G291" s="78"/>
      <c r="H291" s="78"/>
      <c r="I291" s="78"/>
    </row>
    <row r="292" spans="1:9">
      <c r="A292" s="96"/>
      <c r="B292" s="78"/>
      <c r="C292" s="78"/>
      <c r="D292" s="78"/>
      <c r="E292" s="78"/>
      <c r="F292" s="78"/>
      <c r="G292" s="78"/>
      <c r="H292" s="78"/>
      <c r="I292" s="78"/>
    </row>
    <row r="293" spans="1:9">
      <c r="A293" s="96"/>
      <c r="B293" s="78"/>
      <c r="C293" s="78"/>
      <c r="D293" s="78"/>
      <c r="E293" s="78"/>
      <c r="F293" s="78"/>
      <c r="G293" s="78"/>
      <c r="H293" s="78"/>
      <c r="I293" s="78"/>
    </row>
    <row r="294" spans="1:9">
      <c r="A294" s="96"/>
      <c r="B294" s="78"/>
      <c r="C294" s="78"/>
      <c r="D294" s="78"/>
      <c r="E294" s="78"/>
      <c r="F294" s="78"/>
      <c r="G294" s="78"/>
      <c r="H294" s="78"/>
      <c r="I294" s="78"/>
    </row>
    <row r="295" spans="1:9">
      <c r="A295" s="96"/>
      <c r="B295" s="78"/>
      <c r="C295" s="78"/>
      <c r="D295" s="78"/>
      <c r="E295" s="78"/>
      <c r="F295" s="78"/>
      <c r="G295" s="78"/>
      <c r="H295" s="78"/>
      <c r="I295" s="78"/>
    </row>
    <row r="296" spans="1:9">
      <c r="A296" s="96"/>
      <c r="B296" s="78"/>
      <c r="C296" s="78"/>
      <c r="D296" s="78"/>
      <c r="E296" s="78"/>
      <c r="F296" s="78"/>
      <c r="G296" s="78"/>
      <c r="H296" s="78"/>
      <c r="I296" s="78"/>
    </row>
    <row r="297" spans="1:9">
      <c r="A297" s="96"/>
      <c r="B297" s="78"/>
      <c r="C297" s="78"/>
      <c r="D297" s="78"/>
      <c r="E297" s="78"/>
      <c r="F297" s="78"/>
      <c r="G297" s="78"/>
      <c r="H297" s="78"/>
      <c r="I297" s="78"/>
    </row>
    <row r="298" spans="1:9">
      <c r="A298" s="96"/>
      <c r="B298" s="78"/>
      <c r="C298" s="78"/>
      <c r="D298" s="78"/>
      <c r="E298" s="78"/>
      <c r="F298" s="78"/>
      <c r="G298" s="78"/>
      <c r="H298" s="78"/>
      <c r="I298" s="78"/>
    </row>
    <row r="299" spans="1:9">
      <c r="A299" s="96"/>
      <c r="B299" s="78"/>
      <c r="C299" s="78"/>
      <c r="D299" s="78"/>
      <c r="E299" s="78"/>
      <c r="F299" s="78"/>
      <c r="G299" s="78"/>
      <c r="H299" s="78"/>
      <c r="I299" s="78"/>
    </row>
    <row r="300" spans="1:9">
      <c r="A300" s="96"/>
      <c r="B300" s="78"/>
      <c r="C300" s="78"/>
      <c r="D300" s="78"/>
      <c r="E300" s="78"/>
      <c r="F300" s="78"/>
      <c r="G300" s="78"/>
      <c r="H300" s="78"/>
      <c r="I300" s="78"/>
    </row>
    <row r="301" spans="1:9">
      <c r="A301" s="96"/>
      <c r="B301" s="78"/>
      <c r="C301" s="78"/>
      <c r="D301" s="78"/>
      <c r="E301" s="78"/>
      <c r="F301" s="78"/>
      <c r="G301" s="78"/>
      <c r="H301" s="78"/>
      <c r="I301" s="78"/>
    </row>
    <row r="302" spans="1:9">
      <c r="A302" s="96"/>
      <c r="B302" s="78"/>
      <c r="C302" s="78"/>
      <c r="D302" s="78"/>
      <c r="E302" s="78"/>
      <c r="F302" s="78"/>
      <c r="G302" s="78"/>
      <c r="H302" s="78"/>
      <c r="I302" s="78"/>
    </row>
    <row r="303" spans="1:9">
      <c r="A303" s="96"/>
      <c r="B303" s="78"/>
      <c r="C303" s="78"/>
      <c r="D303" s="78"/>
      <c r="E303" s="78"/>
      <c r="F303" s="78"/>
      <c r="G303" s="78"/>
      <c r="H303" s="78"/>
      <c r="I303" s="78"/>
    </row>
    <row r="304" spans="1:9">
      <c r="A304" s="96"/>
      <c r="B304" s="78"/>
      <c r="C304" s="78"/>
      <c r="D304" s="78"/>
      <c r="E304" s="78"/>
      <c r="F304" s="78"/>
      <c r="G304" s="78"/>
      <c r="H304" s="78"/>
      <c r="I304" s="78"/>
    </row>
    <row r="305" spans="1:9">
      <c r="A305" s="96"/>
      <c r="B305" s="78"/>
      <c r="C305" s="78"/>
      <c r="D305" s="78"/>
      <c r="E305" s="78"/>
      <c r="F305" s="78"/>
      <c r="G305" s="78"/>
      <c r="H305" s="78"/>
      <c r="I305" s="78"/>
    </row>
    <row r="306" spans="1:9">
      <c r="A306" s="96"/>
      <c r="B306" s="78"/>
      <c r="C306" s="78"/>
      <c r="D306" s="78"/>
      <c r="E306" s="78"/>
      <c r="F306" s="78"/>
      <c r="G306" s="78"/>
      <c r="H306" s="78"/>
      <c r="I306" s="78"/>
    </row>
    <row r="307" spans="1:9">
      <c r="A307" s="96"/>
      <c r="B307" s="78"/>
      <c r="C307" s="78"/>
      <c r="D307" s="78"/>
      <c r="E307" s="78"/>
      <c r="F307" s="78"/>
      <c r="G307" s="78"/>
      <c r="H307" s="78"/>
      <c r="I307" s="78"/>
    </row>
    <row r="308" spans="1:9">
      <c r="A308" s="96"/>
      <c r="B308" s="78"/>
      <c r="C308" s="78"/>
      <c r="D308" s="78"/>
      <c r="E308" s="78"/>
      <c r="F308" s="78"/>
      <c r="G308" s="78"/>
      <c r="H308" s="78"/>
      <c r="I308" s="78"/>
    </row>
    <row r="309" spans="1:9">
      <c r="A309" s="96"/>
      <c r="B309" s="78"/>
      <c r="C309" s="78"/>
      <c r="D309" s="78"/>
      <c r="E309" s="78"/>
      <c r="F309" s="78"/>
      <c r="G309" s="78"/>
      <c r="H309" s="78"/>
      <c r="I309" s="78"/>
    </row>
    <row r="310" spans="1:9">
      <c r="A310" s="96"/>
      <c r="B310" s="78"/>
      <c r="C310" s="78"/>
      <c r="D310" s="78"/>
      <c r="E310" s="78"/>
      <c r="F310" s="78"/>
      <c r="G310" s="78"/>
      <c r="H310" s="78"/>
      <c r="I310" s="78"/>
    </row>
    <row r="311" spans="1:9">
      <c r="A311" s="96"/>
      <c r="B311" s="78"/>
      <c r="C311" s="78"/>
      <c r="D311" s="78"/>
      <c r="E311" s="78"/>
      <c r="F311" s="78"/>
      <c r="G311" s="78"/>
      <c r="H311" s="78"/>
      <c r="I311" s="78"/>
    </row>
    <row r="312" spans="1:9">
      <c r="A312" s="96"/>
      <c r="B312" s="78"/>
      <c r="C312" s="78"/>
      <c r="D312" s="78"/>
      <c r="E312" s="78"/>
      <c r="F312" s="78"/>
      <c r="G312" s="78"/>
      <c r="H312" s="78"/>
      <c r="I312" s="78"/>
    </row>
    <row r="313" spans="1:9">
      <c r="A313" s="96"/>
      <c r="B313" s="78"/>
      <c r="C313" s="78"/>
      <c r="D313" s="78"/>
      <c r="E313" s="78"/>
      <c r="F313" s="78"/>
      <c r="G313" s="78"/>
      <c r="H313" s="78"/>
      <c r="I313" s="78"/>
    </row>
    <row r="314" spans="1:9">
      <c r="A314" s="96"/>
      <c r="B314" s="78"/>
      <c r="C314" s="78"/>
      <c r="D314" s="78"/>
      <c r="E314" s="78"/>
      <c r="F314" s="78"/>
      <c r="G314" s="78"/>
      <c r="H314" s="78"/>
      <c r="I314" s="78"/>
    </row>
    <row r="315" spans="1:9">
      <c r="A315" s="96"/>
      <c r="B315" s="78"/>
      <c r="C315" s="78"/>
      <c r="D315" s="78"/>
      <c r="E315" s="78"/>
      <c r="F315" s="78"/>
      <c r="G315" s="78"/>
      <c r="H315" s="78"/>
      <c r="I315" s="78"/>
    </row>
    <row r="316" spans="1:9">
      <c r="A316" s="96"/>
      <c r="B316" s="78"/>
      <c r="C316" s="78"/>
      <c r="D316" s="78"/>
      <c r="E316" s="78"/>
      <c r="F316" s="78"/>
      <c r="G316" s="78"/>
      <c r="H316" s="78"/>
      <c r="I316" s="78"/>
    </row>
    <row r="317" spans="1:9">
      <c r="A317" s="96"/>
      <c r="B317" s="78"/>
      <c r="C317" s="78"/>
      <c r="D317" s="78"/>
      <c r="E317" s="78"/>
      <c r="F317" s="78"/>
      <c r="G317" s="78"/>
      <c r="H317" s="78"/>
      <c r="I317" s="78"/>
    </row>
    <row r="318" spans="1:9">
      <c r="A318" s="96"/>
      <c r="B318" s="78"/>
      <c r="C318" s="78"/>
      <c r="D318" s="78"/>
      <c r="E318" s="78"/>
      <c r="F318" s="78"/>
      <c r="G318" s="78"/>
      <c r="H318" s="78"/>
      <c r="I318" s="78"/>
    </row>
    <row r="319" spans="1:9">
      <c r="A319" s="96"/>
      <c r="B319" s="78"/>
      <c r="C319" s="78"/>
      <c r="D319" s="78"/>
      <c r="E319" s="78"/>
      <c r="F319" s="78"/>
      <c r="G319" s="78"/>
      <c r="H319" s="78"/>
      <c r="I319" s="78"/>
    </row>
    <row r="320" spans="1:9">
      <c r="A320" s="96"/>
      <c r="B320" s="78"/>
      <c r="C320" s="78"/>
      <c r="D320" s="78"/>
      <c r="E320" s="78"/>
      <c r="F320" s="78"/>
      <c r="G320" s="78"/>
      <c r="H320" s="78"/>
      <c r="I320" s="78"/>
    </row>
    <row r="321" spans="1:9">
      <c r="A321" s="96"/>
      <c r="B321" s="78"/>
      <c r="C321" s="78"/>
      <c r="D321" s="78"/>
      <c r="E321" s="78"/>
      <c r="F321" s="78"/>
      <c r="G321" s="78"/>
      <c r="H321" s="78"/>
      <c r="I321" s="78"/>
    </row>
    <row r="322" spans="1:9">
      <c r="A322" s="96"/>
      <c r="B322" s="78"/>
      <c r="C322" s="78"/>
      <c r="D322" s="78"/>
      <c r="E322" s="78"/>
      <c r="F322" s="78"/>
      <c r="G322" s="78"/>
      <c r="H322" s="78"/>
      <c r="I322" s="78"/>
    </row>
    <row r="323" spans="1:9">
      <c r="A323" s="96"/>
      <c r="B323" s="78"/>
      <c r="C323" s="78"/>
      <c r="D323" s="78"/>
      <c r="E323" s="78"/>
      <c r="F323" s="78"/>
      <c r="G323" s="78"/>
      <c r="H323" s="78"/>
      <c r="I323" s="78"/>
    </row>
    <row r="324" spans="1:9">
      <c r="A324" s="96"/>
      <c r="B324" s="78"/>
      <c r="C324" s="78"/>
      <c r="D324" s="78"/>
      <c r="E324" s="78"/>
      <c r="F324" s="78"/>
      <c r="G324" s="78"/>
      <c r="H324" s="78"/>
      <c r="I324" s="78"/>
    </row>
    <row r="325" spans="1:9">
      <c r="A325" s="96"/>
      <c r="B325" s="78"/>
      <c r="C325" s="78"/>
      <c r="D325" s="78"/>
      <c r="E325" s="78"/>
      <c r="F325" s="78"/>
      <c r="G325" s="78"/>
      <c r="H325" s="78"/>
      <c r="I325" s="78"/>
    </row>
    <row r="326" spans="1:9">
      <c r="A326" s="96"/>
      <c r="B326" s="78"/>
      <c r="C326" s="78"/>
      <c r="D326" s="78"/>
      <c r="E326" s="78"/>
      <c r="F326" s="78"/>
      <c r="G326" s="78"/>
      <c r="H326" s="78"/>
      <c r="I326" s="78"/>
    </row>
    <row r="327" spans="1:9">
      <c r="A327" s="96"/>
      <c r="B327" s="78"/>
      <c r="C327" s="78"/>
      <c r="D327" s="78"/>
      <c r="E327" s="78"/>
      <c r="F327" s="78"/>
      <c r="G327" s="78"/>
      <c r="H327" s="78"/>
      <c r="I327" s="78"/>
    </row>
    <row r="328" spans="1:9">
      <c r="A328" s="96"/>
      <c r="B328" s="78"/>
      <c r="C328" s="78"/>
      <c r="D328" s="78"/>
      <c r="E328" s="78"/>
      <c r="F328" s="78"/>
      <c r="G328" s="78"/>
      <c r="H328" s="78"/>
      <c r="I328" s="78"/>
    </row>
    <row r="329" spans="1:9">
      <c r="A329" s="96"/>
      <c r="B329" s="78"/>
      <c r="C329" s="78"/>
      <c r="D329" s="78"/>
      <c r="E329" s="78"/>
      <c r="F329" s="78"/>
      <c r="G329" s="78"/>
      <c r="H329" s="78"/>
      <c r="I329" s="78"/>
    </row>
    <row r="330" spans="1:9">
      <c r="A330" s="96"/>
      <c r="B330" s="78"/>
      <c r="C330" s="78"/>
      <c r="D330" s="78"/>
      <c r="E330" s="78"/>
      <c r="F330" s="78"/>
      <c r="G330" s="78"/>
      <c r="H330" s="78"/>
      <c r="I330" s="78"/>
    </row>
    <row r="331" spans="1:9">
      <c r="A331" s="96"/>
      <c r="B331" s="78"/>
      <c r="C331" s="78"/>
      <c r="D331" s="78"/>
      <c r="E331" s="78"/>
      <c r="F331" s="78"/>
      <c r="G331" s="78"/>
      <c r="H331" s="78"/>
      <c r="I331" s="78"/>
    </row>
    <row r="332" spans="1:9">
      <c r="A332" s="96"/>
      <c r="B332" s="78"/>
      <c r="C332" s="78"/>
      <c r="D332" s="78"/>
      <c r="E332" s="78"/>
      <c r="F332" s="78"/>
      <c r="G332" s="78"/>
      <c r="H332" s="78"/>
      <c r="I332" s="78"/>
    </row>
    <row r="333" spans="1:9">
      <c r="A333" s="96"/>
      <c r="B333" s="78"/>
      <c r="C333" s="78"/>
      <c r="D333" s="78"/>
      <c r="E333" s="78"/>
      <c r="F333" s="78"/>
      <c r="G333" s="78"/>
      <c r="H333" s="78"/>
      <c r="I333" s="78"/>
    </row>
    <row r="334" spans="1:9">
      <c r="A334" s="96"/>
      <c r="B334" s="78"/>
      <c r="C334" s="78"/>
      <c r="D334" s="78"/>
      <c r="E334" s="78"/>
      <c r="F334" s="78"/>
      <c r="G334" s="78"/>
      <c r="H334" s="78"/>
      <c r="I334" s="78"/>
    </row>
    <row r="335" spans="1:9">
      <c r="A335" s="96"/>
      <c r="B335" s="78"/>
      <c r="C335" s="78"/>
      <c r="D335" s="78"/>
      <c r="E335" s="78"/>
      <c r="F335" s="78"/>
      <c r="G335" s="78"/>
      <c r="H335" s="78"/>
      <c r="I335" s="78"/>
    </row>
    <row r="336" spans="1:9">
      <c r="A336" s="96"/>
      <c r="B336" s="78"/>
      <c r="C336" s="78"/>
      <c r="D336" s="78"/>
      <c r="E336" s="78"/>
      <c r="F336" s="78"/>
      <c r="G336" s="78"/>
      <c r="H336" s="78"/>
      <c r="I336" s="78"/>
    </row>
    <row r="337" spans="1:9">
      <c r="A337" s="96"/>
      <c r="B337" s="78"/>
      <c r="C337" s="78"/>
      <c r="D337" s="78"/>
      <c r="E337" s="78"/>
      <c r="F337" s="78"/>
      <c r="G337" s="78"/>
      <c r="H337" s="78"/>
      <c r="I337" s="78"/>
    </row>
    <row r="338" spans="1:9">
      <c r="A338" s="96"/>
      <c r="B338" s="78"/>
      <c r="C338" s="78"/>
      <c r="D338" s="78"/>
      <c r="E338" s="78"/>
      <c r="F338" s="78"/>
      <c r="G338" s="78"/>
      <c r="H338" s="78"/>
      <c r="I338" s="78"/>
    </row>
    <row r="339" spans="1:9">
      <c r="A339" s="96"/>
      <c r="B339" s="78"/>
      <c r="C339" s="78"/>
      <c r="D339" s="78"/>
      <c r="E339" s="78"/>
      <c r="F339" s="78"/>
      <c r="G339" s="78"/>
      <c r="H339" s="78"/>
      <c r="I339" s="78"/>
    </row>
    <row r="340" spans="1:9">
      <c r="A340" s="96"/>
      <c r="B340" s="78"/>
      <c r="C340" s="78"/>
      <c r="D340" s="78"/>
      <c r="E340" s="78"/>
      <c r="F340" s="78"/>
      <c r="G340" s="78"/>
      <c r="H340" s="78"/>
      <c r="I340" s="78"/>
    </row>
    <row r="341" spans="1:9">
      <c r="A341" s="96"/>
      <c r="B341" s="78"/>
      <c r="C341" s="78"/>
      <c r="D341" s="78"/>
      <c r="E341" s="78"/>
      <c r="F341" s="78"/>
      <c r="G341" s="78"/>
      <c r="H341" s="78"/>
      <c r="I341" s="78"/>
    </row>
    <row r="342" spans="1:9">
      <c r="A342" s="96"/>
      <c r="B342" s="78"/>
      <c r="C342" s="78"/>
      <c r="D342" s="78"/>
      <c r="E342" s="78"/>
      <c r="F342" s="78"/>
      <c r="G342" s="78"/>
      <c r="H342" s="78"/>
      <c r="I342" s="78"/>
    </row>
    <row r="343" spans="1:9">
      <c r="A343" s="96"/>
      <c r="B343" s="78"/>
      <c r="C343" s="78"/>
      <c r="D343" s="78"/>
      <c r="E343" s="78"/>
      <c r="F343" s="78"/>
      <c r="G343" s="78"/>
      <c r="H343" s="78"/>
      <c r="I343" s="78"/>
    </row>
    <row r="344" spans="1:9">
      <c r="A344" s="96"/>
      <c r="B344" s="78"/>
      <c r="C344" s="78"/>
      <c r="D344" s="78"/>
      <c r="E344" s="78"/>
      <c r="F344" s="78"/>
      <c r="G344" s="78"/>
      <c r="H344" s="78"/>
      <c r="I344" s="78"/>
    </row>
    <row r="345" spans="1:9">
      <c r="A345" s="96"/>
      <c r="B345" s="78"/>
      <c r="C345" s="78"/>
      <c r="D345" s="78"/>
      <c r="E345" s="78"/>
      <c r="F345" s="78"/>
      <c r="G345" s="78"/>
      <c r="H345" s="78"/>
      <c r="I345" s="78"/>
    </row>
    <row r="346" spans="1:9">
      <c r="A346" s="96"/>
      <c r="B346" s="78"/>
      <c r="C346" s="78"/>
      <c r="D346" s="78"/>
      <c r="E346" s="78"/>
      <c r="F346" s="78"/>
      <c r="G346" s="78"/>
      <c r="H346" s="78"/>
      <c r="I346" s="78"/>
    </row>
    <row r="347" spans="1:9">
      <c r="A347" s="96"/>
      <c r="B347" s="78"/>
      <c r="C347" s="78"/>
      <c r="D347" s="78"/>
      <c r="E347" s="78"/>
      <c r="F347" s="78"/>
      <c r="G347" s="78"/>
      <c r="H347" s="78"/>
      <c r="I347" s="78"/>
    </row>
    <row r="348" spans="1:9">
      <c r="A348" s="96"/>
      <c r="B348" s="78"/>
      <c r="C348" s="78"/>
      <c r="D348" s="78"/>
      <c r="E348" s="78"/>
      <c r="F348" s="78"/>
      <c r="G348" s="78"/>
      <c r="H348" s="78"/>
      <c r="I348" s="78"/>
    </row>
    <row r="349" spans="1:9">
      <c r="A349" s="96"/>
      <c r="B349" s="78"/>
      <c r="C349" s="78"/>
      <c r="D349" s="78"/>
      <c r="E349" s="78"/>
      <c r="F349" s="78"/>
      <c r="G349" s="78"/>
      <c r="H349" s="78"/>
      <c r="I349" s="78"/>
    </row>
    <row r="350" spans="1:9">
      <c r="A350" s="96"/>
      <c r="B350" s="78"/>
      <c r="C350" s="78"/>
      <c r="D350" s="78"/>
      <c r="E350" s="78"/>
      <c r="F350" s="78"/>
      <c r="G350" s="78"/>
      <c r="H350" s="78"/>
      <c r="I350" s="78"/>
    </row>
    <row r="351" spans="1:9">
      <c r="A351" s="96"/>
      <c r="B351" s="78"/>
      <c r="C351" s="78"/>
      <c r="D351" s="78"/>
      <c r="E351" s="78"/>
      <c r="F351" s="78"/>
      <c r="G351" s="78"/>
      <c r="H351" s="78"/>
      <c r="I351" s="78"/>
    </row>
  </sheetData>
  <mergeCells count="128">
    <mergeCell ref="A1:I1"/>
    <mergeCell ref="A3:I3"/>
    <mergeCell ref="B5:G5"/>
    <mergeCell ref="H5:N5"/>
    <mergeCell ref="B6:G6"/>
    <mergeCell ref="H6:N6"/>
    <mergeCell ref="B7:G7"/>
    <mergeCell ref="H7:N7"/>
    <mergeCell ref="B8:G8"/>
    <mergeCell ref="H8:N8"/>
    <mergeCell ref="A10:I10"/>
    <mergeCell ref="C12:E12"/>
    <mergeCell ref="F12:H12"/>
    <mergeCell ref="I12:K12"/>
    <mergeCell ref="L12:N12"/>
    <mergeCell ref="A14:B14"/>
    <mergeCell ref="A15:B15"/>
    <mergeCell ref="A16:B16"/>
    <mergeCell ref="A17:B17"/>
    <mergeCell ref="A18:B18"/>
    <mergeCell ref="A19:B19"/>
    <mergeCell ref="A20:B20"/>
    <mergeCell ref="A21:B21"/>
    <mergeCell ref="A23:I23"/>
    <mergeCell ref="C25:D25"/>
    <mergeCell ref="E25:N25"/>
    <mergeCell ref="I26:N26"/>
    <mergeCell ref="I27:N27"/>
    <mergeCell ref="A28:N28"/>
    <mergeCell ref="I29:N29"/>
    <mergeCell ref="I30:N30"/>
    <mergeCell ref="I31:N31"/>
    <mergeCell ref="I32:N32"/>
    <mergeCell ref="I33:N33"/>
    <mergeCell ref="I34:N34"/>
    <mergeCell ref="I35:N35"/>
    <mergeCell ref="I36:N36"/>
    <mergeCell ref="I37:N37"/>
    <mergeCell ref="I38:N38"/>
    <mergeCell ref="I39:N39"/>
    <mergeCell ref="I40:N40"/>
    <mergeCell ref="I41:N41"/>
    <mergeCell ref="I42:N42"/>
    <mergeCell ref="I43:N43"/>
    <mergeCell ref="I44:N44"/>
    <mergeCell ref="I45:N45"/>
    <mergeCell ref="I46:N46"/>
    <mergeCell ref="I47:N47"/>
    <mergeCell ref="I48:N48"/>
    <mergeCell ref="I49:N49"/>
    <mergeCell ref="I50:N50"/>
    <mergeCell ref="I51:N51"/>
    <mergeCell ref="I52:N52"/>
    <mergeCell ref="I53:N53"/>
    <mergeCell ref="I54:N54"/>
    <mergeCell ref="I55:N55"/>
    <mergeCell ref="I56:N56"/>
    <mergeCell ref="I57:N57"/>
    <mergeCell ref="I58:N58"/>
    <mergeCell ref="I59:N59"/>
    <mergeCell ref="I60:N60"/>
    <mergeCell ref="I61:N61"/>
    <mergeCell ref="I62:N62"/>
    <mergeCell ref="I63:N63"/>
    <mergeCell ref="I64:N64"/>
    <mergeCell ref="I65:N65"/>
    <mergeCell ref="I66:N66"/>
    <mergeCell ref="I67:N67"/>
    <mergeCell ref="I68:N68"/>
    <mergeCell ref="I69:N69"/>
    <mergeCell ref="I70:N70"/>
    <mergeCell ref="I71:N71"/>
    <mergeCell ref="I72:N72"/>
    <mergeCell ref="I73:N73"/>
    <mergeCell ref="I74:N74"/>
    <mergeCell ref="I75:N75"/>
    <mergeCell ref="I76:N76"/>
    <mergeCell ref="I77:N77"/>
    <mergeCell ref="I78:N78"/>
    <mergeCell ref="I79:N79"/>
    <mergeCell ref="I80:N80"/>
    <mergeCell ref="I81:N81"/>
    <mergeCell ref="I82:N82"/>
    <mergeCell ref="I83:N83"/>
    <mergeCell ref="I84:N84"/>
    <mergeCell ref="I85:N85"/>
    <mergeCell ref="I86:N86"/>
    <mergeCell ref="I87:N87"/>
    <mergeCell ref="I88:N88"/>
    <mergeCell ref="I89:N89"/>
    <mergeCell ref="I90:N90"/>
    <mergeCell ref="I91:N91"/>
    <mergeCell ref="I92:N92"/>
    <mergeCell ref="I93:N93"/>
    <mergeCell ref="I94:N94"/>
    <mergeCell ref="I95:N95"/>
    <mergeCell ref="I96:N96"/>
    <mergeCell ref="I97:N97"/>
    <mergeCell ref="I98:N98"/>
    <mergeCell ref="I99:N99"/>
    <mergeCell ref="I100:N100"/>
    <mergeCell ref="I101:N101"/>
    <mergeCell ref="I102:N102"/>
    <mergeCell ref="I103:N103"/>
    <mergeCell ref="I104:N104"/>
    <mergeCell ref="A105:N105"/>
    <mergeCell ref="I106:N106"/>
    <mergeCell ref="I107:N107"/>
    <mergeCell ref="I108:N108"/>
    <mergeCell ref="I109:N109"/>
    <mergeCell ref="I110:N110"/>
    <mergeCell ref="I111:N111"/>
    <mergeCell ref="I112:N112"/>
    <mergeCell ref="I113:N113"/>
    <mergeCell ref="I114:N114"/>
    <mergeCell ref="I115:N115"/>
    <mergeCell ref="I116:N116"/>
    <mergeCell ref="I117:N117"/>
    <mergeCell ref="I118:N118"/>
    <mergeCell ref="I119:N119"/>
    <mergeCell ref="I120:N120"/>
    <mergeCell ref="I121:N121"/>
    <mergeCell ref="C125:D125"/>
    <mergeCell ref="C126:D126"/>
    <mergeCell ref="F126:H126"/>
    <mergeCell ref="A25:A26"/>
    <mergeCell ref="B25:B26"/>
    <mergeCell ref="A12:B13"/>
  </mergeCells>
  <pageMargins left="1.18110236220472" right="0.393700787401575" top="0.78740157480315" bottom="0.78740157480315" header="0.196850393700787" footer="0.118110236220472"/>
  <pageSetup paperSize="9" scale="43" orientation="landscape"/>
  <headerFooter alignWithMargins="0">
    <oddHeader>&amp;R&amp;"Times New Roman,звичайний"&amp;14Продовження додатка  3
Таблиця 1</oddHeader>
  </headerFooter>
  <rowBreaks count="2" manualBreakCount="2">
    <brk id="47" max="13" man="1"/>
    <brk id="9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99"/>
  </sheetPr>
  <dimension ref="A1:J200"/>
  <sheetViews>
    <sheetView view="pageBreakPreview" zoomScale="70" zoomScaleNormal="73" topLeftCell="A4" workbookViewId="0">
      <selection activeCell="D35" sqref="D35"/>
    </sheetView>
  </sheetViews>
  <sheetFormatPr defaultColWidth="9.11111111111111" defaultRowHeight="18.75"/>
  <cols>
    <col min="1" max="1" width="100.555555555556" style="164" customWidth="1"/>
    <col min="2" max="2" width="15.3333333333333" style="163" customWidth="1"/>
    <col min="3" max="8" width="17.1111111111111" style="163" customWidth="1"/>
    <col min="9" max="9" width="10" style="164" customWidth="1"/>
    <col min="10" max="10" width="9.55555555555556" style="164" customWidth="1"/>
    <col min="11" max="16384" width="9.11111111111111" style="164"/>
  </cols>
  <sheetData>
    <row r="1" spans="1:8">
      <c r="A1" s="162" t="s">
        <v>273</v>
      </c>
      <c r="B1" s="162"/>
      <c r="C1" s="162"/>
      <c r="D1" s="162"/>
      <c r="E1" s="162"/>
      <c r="F1" s="162"/>
      <c r="G1" s="162"/>
      <c r="H1" s="162"/>
    </row>
    <row r="2" spans="1:8">
      <c r="A2" s="162"/>
      <c r="B2" s="162"/>
      <c r="C2" s="162"/>
      <c r="D2" s="162"/>
      <c r="E2" s="162"/>
      <c r="F2" s="162"/>
      <c r="G2" s="162"/>
      <c r="H2" s="162"/>
    </row>
    <row r="3" ht="66.75" customHeight="1" spans="1:8">
      <c r="A3" s="111" t="s">
        <v>33</v>
      </c>
      <c r="B3" s="165" t="s">
        <v>34</v>
      </c>
      <c r="C3" s="81" t="s">
        <v>167</v>
      </c>
      <c r="D3" s="81"/>
      <c r="E3" s="111" t="s">
        <v>274</v>
      </c>
      <c r="F3" s="111"/>
      <c r="G3" s="111"/>
      <c r="H3" s="111"/>
    </row>
    <row r="4" ht="39" customHeight="1" spans="1:8">
      <c r="A4" s="111"/>
      <c r="B4" s="165"/>
      <c r="C4" s="81" t="s">
        <v>37</v>
      </c>
      <c r="D4" s="81" t="s">
        <v>38</v>
      </c>
      <c r="E4" s="81" t="s">
        <v>169</v>
      </c>
      <c r="F4" s="81" t="s">
        <v>40</v>
      </c>
      <c r="G4" s="102" t="s">
        <v>41</v>
      </c>
      <c r="H4" s="102" t="s">
        <v>170</v>
      </c>
    </row>
    <row r="5" spans="1:8">
      <c r="A5" s="111">
        <v>1</v>
      </c>
      <c r="B5" s="165">
        <v>2</v>
      </c>
      <c r="C5" s="111">
        <v>3</v>
      </c>
      <c r="D5" s="165">
        <v>4</v>
      </c>
      <c r="E5" s="111">
        <v>5</v>
      </c>
      <c r="F5" s="165">
        <v>6</v>
      </c>
      <c r="G5" s="111">
        <v>7</v>
      </c>
      <c r="H5" s="165">
        <v>8</v>
      </c>
    </row>
    <row r="6" ht="22.5" customHeight="1" spans="1:8">
      <c r="A6" s="166" t="s">
        <v>275</v>
      </c>
      <c r="B6" s="125"/>
      <c r="C6" s="125"/>
      <c r="D6" s="125"/>
      <c r="E6" s="125"/>
      <c r="F6" s="125"/>
      <c r="G6" s="125"/>
      <c r="H6" s="126"/>
    </row>
    <row r="7" ht="22.5" customHeight="1" spans="1:8">
      <c r="A7" s="167" t="s">
        <v>48</v>
      </c>
      <c r="B7" s="168">
        <v>1200</v>
      </c>
      <c r="C7" s="169">
        <f>'І. Інф. до звіт.'!C99</f>
        <v>1295</v>
      </c>
      <c r="D7" s="169">
        <f>'І. Інф. до звіт.'!D99</f>
        <v>-2714</v>
      </c>
      <c r="E7" s="169">
        <f>'І. Інф. до звіт.'!E99</f>
        <v>449</v>
      </c>
      <c r="F7" s="169">
        <f>'І. Інф. до звіт.'!F99</f>
        <v>-784</v>
      </c>
      <c r="G7" s="170">
        <f>F7-E7</f>
        <v>-1233</v>
      </c>
      <c r="H7" s="171">
        <f>(F7/E7)*100</f>
        <v>-174.610244988864</v>
      </c>
    </row>
    <row r="8" ht="33.75" customHeight="1" spans="1:8">
      <c r="A8" s="167" t="s">
        <v>276</v>
      </c>
      <c r="B8" s="136">
        <v>2000</v>
      </c>
      <c r="C8" s="130">
        <v>-467</v>
      </c>
      <c r="D8" s="130">
        <v>1183</v>
      </c>
      <c r="E8" s="108" t="s">
        <v>183</v>
      </c>
      <c r="F8" s="130">
        <v>-747</v>
      </c>
      <c r="G8" s="170" t="e">
        <f>F8-E8</f>
        <v>#VALUE!</v>
      </c>
      <c r="H8" s="171" t="e">
        <f>(F8/E8)*100</f>
        <v>#VALUE!</v>
      </c>
    </row>
    <row r="9" ht="27" customHeight="1" spans="1:8">
      <c r="A9" s="172" t="s">
        <v>277</v>
      </c>
      <c r="B9" s="80">
        <v>2005</v>
      </c>
      <c r="C9" s="108" t="s">
        <v>183</v>
      </c>
      <c r="D9" s="108" t="s">
        <v>183</v>
      </c>
      <c r="E9" s="108" t="s">
        <v>183</v>
      </c>
      <c r="F9" s="108" t="s">
        <v>183</v>
      </c>
      <c r="G9" s="173" t="e">
        <f>F9-E9</f>
        <v>#VALUE!</v>
      </c>
      <c r="H9" s="174" t="e">
        <f>(F9/E9)*100</f>
        <v>#VALUE!</v>
      </c>
    </row>
    <row r="10" ht="34.5" customHeight="1" spans="1:8">
      <c r="A10" s="167" t="s">
        <v>278</v>
      </c>
      <c r="B10" s="136">
        <v>2009</v>
      </c>
      <c r="C10" s="75">
        <f>SUM(C8:C9)</f>
        <v>-467</v>
      </c>
      <c r="D10" s="75">
        <f>SUM(D8:D9)</f>
        <v>1183</v>
      </c>
      <c r="E10" s="75">
        <f>SUM(E8:E9)</f>
        <v>0</v>
      </c>
      <c r="F10" s="75">
        <f>SUM(F8:F9)</f>
        <v>-747</v>
      </c>
      <c r="G10" s="170">
        <f>F10-E10</f>
        <v>-747</v>
      </c>
      <c r="H10" s="171" t="e">
        <f>(F10/E10)*100</f>
        <v>#DIV/0!</v>
      </c>
    </row>
    <row r="11" ht="22.5" customHeight="1" spans="1:8">
      <c r="A11" s="172" t="s">
        <v>279</v>
      </c>
      <c r="B11" s="80">
        <v>2010</v>
      </c>
      <c r="C11" s="134">
        <f>SUM(C12:C13)</f>
        <v>-127</v>
      </c>
      <c r="D11" s="134">
        <f>SUM(D12:D13)</f>
        <v>0</v>
      </c>
      <c r="E11" s="134">
        <f>SUM(E12:E13)</f>
        <v>-45</v>
      </c>
      <c r="F11" s="134">
        <f>SUM(F12:F13)</f>
        <v>0</v>
      </c>
      <c r="G11" s="173">
        <f>F11-E11</f>
        <v>45</v>
      </c>
      <c r="H11" s="175">
        <f>(F11/E11)*100</f>
        <v>0</v>
      </c>
    </row>
    <row r="12" ht="22.5" customHeight="1" spans="1:8">
      <c r="A12" s="86" t="s">
        <v>280</v>
      </c>
      <c r="B12" s="80">
        <v>2011</v>
      </c>
      <c r="C12" s="108">
        <v>-127</v>
      </c>
      <c r="D12" s="108" t="s">
        <v>183</v>
      </c>
      <c r="E12" s="108">
        <v>-45</v>
      </c>
      <c r="F12" s="108"/>
      <c r="G12" s="173">
        <f t="shared" ref="G12:G21" si="0">F12-E12</f>
        <v>45</v>
      </c>
      <c r="H12" s="175">
        <f t="shared" ref="H12:H21" si="1">(F12/E12)*100</f>
        <v>0</v>
      </c>
    </row>
    <row r="13" ht="41.25" customHeight="1" spans="1:8">
      <c r="A13" s="86" t="s">
        <v>281</v>
      </c>
      <c r="B13" s="80">
        <v>2012</v>
      </c>
      <c r="C13" s="108" t="s">
        <v>183</v>
      </c>
      <c r="D13" s="108" t="s">
        <v>183</v>
      </c>
      <c r="E13" s="108" t="s">
        <v>183</v>
      </c>
      <c r="F13" s="108" t="s">
        <v>183</v>
      </c>
      <c r="G13" s="173" t="e">
        <f t="shared" si="0"/>
        <v>#VALUE!</v>
      </c>
      <c r="H13" s="174" t="e">
        <f t="shared" si="1"/>
        <v>#VALUE!</v>
      </c>
    </row>
    <row r="14" ht="20.25" customHeight="1" spans="1:8">
      <c r="A14" s="86" t="s">
        <v>282</v>
      </c>
      <c r="B14" s="80" t="s">
        <v>283</v>
      </c>
      <c r="C14" s="108" t="s">
        <v>183</v>
      </c>
      <c r="D14" s="108" t="s">
        <v>183</v>
      </c>
      <c r="E14" s="108" t="s">
        <v>183</v>
      </c>
      <c r="F14" s="108" t="s">
        <v>183</v>
      </c>
      <c r="G14" s="173" t="e">
        <f t="shared" si="0"/>
        <v>#VALUE!</v>
      </c>
      <c r="H14" s="174" t="e">
        <f t="shared" si="1"/>
        <v>#VALUE!</v>
      </c>
    </row>
    <row r="15" ht="20.25" customHeight="1" spans="1:8">
      <c r="A15" s="86" t="s">
        <v>284</v>
      </c>
      <c r="B15" s="80">
        <v>2020</v>
      </c>
      <c r="C15" s="108">
        <v>438</v>
      </c>
      <c r="D15" s="108"/>
      <c r="E15" s="108"/>
      <c r="F15" s="108"/>
      <c r="G15" s="173">
        <f t="shared" si="0"/>
        <v>0</v>
      </c>
      <c r="H15" s="174" t="e">
        <f t="shared" si="1"/>
        <v>#DIV/0!</v>
      </c>
    </row>
    <row r="16" s="161" customFormat="1" ht="19.5" customHeight="1" spans="1:8">
      <c r="A16" s="172" t="s">
        <v>285</v>
      </c>
      <c r="B16" s="80">
        <v>2030</v>
      </c>
      <c r="C16" s="108" t="s">
        <v>183</v>
      </c>
      <c r="D16" s="108" t="s">
        <v>183</v>
      </c>
      <c r="E16" s="108" t="s">
        <v>183</v>
      </c>
      <c r="F16" s="108" t="s">
        <v>183</v>
      </c>
      <c r="G16" s="173" t="e">
        <f t="shared" si="0"/>
        <v>#VALUE!</v>
      </c>
      <c r="H16" s="174" t="e">
        <f t="shared" si="1"/>
        <v>#VALUE!</v>
      </c>
    </row>
    <row r="17" ht="20.25" customHeight="1" spans="1:8">
      <c r="A17" s="172" t="s">
        <v>286</v>
      </c>
      <c r="B17" s="80">
        <v>2031</v>
      </c>
      <c r="C17" s="108" t="s">
        <v>183</v>
      </c>
      <c r="D17" s="108" t="s">
        <v>183</v>
      </c>
      <c r="E17" s="108" t="s">
        <v>183</v>
      </c>
      <c r="F17" s="108" t="s">
        <v>183</v>
      </c>
      <c r="G17" s="173" t="e">
        <f t="shared" si="0"/>
        <v>#VALUE!</v>
      </c>
      <c r="H17" s="174" t="e">
        <f t="shared" si="1"/>
        <v>#VALUE!</v>
      </c>
    </row>
    <row r="18" ht="19.5" customHeight="1" spans="1:8">
      <c r="A18" s="172" t="s">
        <v>287</v>
      </c>
      <c r="B18" s="80">
        <v>2040</v>
      </c>
      <c r="C18" s="108" t="s">
        <v>183</v>
      </c>
      <c r="D18" s="108" t="s">
        <v>183</v>
      </c>
      <c r="E18" s="108" t="s">
        <v>183</v>
      </c>
      <c r="F18" s="108" t="s">
        <v>183</v>
      </c>
      <c r="G18" s="173" t="e">
        <f t="shared" si="0"/>
        <v>#VALUE!</v>
      </c>
      <c r="H18" s="174" t="e">
        <f t="shared" si="1"/>
        <v>#VALUE!</v>
      </c>
    </row>
    <row r="19" customHeight="1" spans="1:8">
      <c r="A19" s="172" t="s">
        <v>288</v>
      </c>
      <c r="B19" s="80">
        <v>2050</v>
      </c>
      <c r="C19" s="108" t="s">
        <v>183</v>
      </c>
      <c r="D19" s="108" t="s">
        <v>183</v>
      </c>
      <c r="E19" s="108" t="s">
        <v>183</v>
      </c>
      <c r="F19" s="108" t="s">
        <v>183</v>
      </c>
      <c r="G19" s="173" t="e">
        <f t="shared" si="0"/>
        <v>#VALUE!</v>
      </c>
      <c r="H19" s="174" t="e">
        <f t="shared" si="1"/>
        <v>#VALUE!</v>
      </c>
    </row>
    <row r="20" ht="19.5" customHeight="1" spans="1:8">
      <c r="A20" s="172" t="s">
        <v>289</v>
      </c>
      <c r="B20" s="80">
        <v>2060</v>
      </c>
      <c r="C20" s="108" t="s">
        <v>183</v>
      </c>
      <c r="D20" s="108" t="s">
        <v>183</v>
      </c>
      <c r="E20" s="108" t="s">
        <v>183</v>
      </c>
      <c r="F20" s="108" t="s">
        <v>183</v>
      </c>
      <c r="G20" s="173" t="e">
        <f t="shared" si="0"/>
        <v>#VALUE!</v>
      </c>
      <c r="H20" s="174" t="e">
        <f t="shared" si="1"/>
        <v>#VALUE!</v>
      </c>
    </row>
    <row r="21" ht="41.25" customHeight="1" spans="1:8">
      <c r="A21" s="167" t="s">
        <v>290</v>
      </c>
      <c r="B21" s="136">
        <v>2070</v>
      </c>
      <c r="C21" s="75">
        <f>SUM(C7,C10:C11,C15:C16,C18:C20)</f>
        <v>1139</v>
      </c>
      <c r="D21" s="75">
        <f>SUM(D7,D10:D11,D15:D16,D18:D20)</f>
        <v>-1531</v>
      </c>
      <c r="E21" s="75">
        <f>SUM(E7,E10:E11,E15:E16,E18:E20)</f>
        <v>404</v>
      </c>
      <c r="F21" s="75">
        <f>SUM(F7,F10:F11,F15:F16,F18:F20)</f>
        <v>-1531</v>
      </c>
      <c r="G21" s="170">
        <f t="shared" si="0"/>
        <v>-1935</v>
      </c>
      <c r="H21" s="176">
        <f t="shared" si="1"/>
        <v>-378.960396039604</v>
      </c>
    </row>
    <row r="22" ht="22.5" customHeight="1" spans="1:8">
      <c r="A22" s="166" t="s">
        <v>291</v>
      </c>
      <c r="B22" s="125"/>
      <c r="C22" s="125"/>
      <c r="D22" s="125"/>
      <c r="E22" s="125"/>
      <c r="F22" s="125"/>
      <c r="G22" s="125"/>
      <c r="H22" s="126"/>
    </row>
    <row r="23" s="161" customFormat="1" ht="40.5" customHeight="1" spans="1:8">
      <c r="A23" s="167" t="s">
        <v>292</v>
      </c>
      <c r="B23" s="136">
        <v>2110</v>
      </c>
      <c r="C23" s="75">
        <f>SUM(C24:C32)</f>
        <v>2641</v>
      </c>
      <c r="D23" s="75">
        <f>SUM(D24:D32)</f>
        <v>1400</v>
      </c>
      <c r="E23" s="75">
        <f>SUM(E24:E32)</f>
        <v>860</v>
      </c>
      <c r="F23" s="75">
        <f>SUM(F24:F32)</f>
        <v>567</v>
      </c>
      <c r="G23" s="130">
        <f>F23-E23</f>
        <v>-293</v>
      </c>
      <c r="H23" s="131">
        <f>(F23/E23)*100</f>
        <v>65.9302325581395</v>
      </c>
    </row>
    <row r="24" ht="19.5" customHeight="1" spans="1:8">
      <c r="A24" s="86" t="s">
        <v>50</v>
      </c>
      <c r="B24" s="80">
        <v>2111</v>
      </c>
      <c r="C24" s="108">
        <v>23</v>
      </c>
      <c r="D24" s="108">
        <v>5</v>
      </c>
      <c r="E24" s="108"/>
      <c r="F24" s="108"/>
      <c r="G24" s="108">
        <f t="shared" ref="G24:G46" si="2">F24-E24</f>
        <v>0</v>
      </c>
      <c r="H24" s="133" t="e">
        <f t="shared" ref="H24:H46" si="3">(F24/E24)*100</f>
        <v>#DIV/0!</v>
      </c>
    </row>
    <row r="25" ht="19.5" customHeight="1" spans="1:8">
      <c r="A25" s="86" t="s">
        <v>293</v>
      </c>
      <c r="B25" s="80">
        <v>2112</v>
      </c>
      <c r="C25" s="108">
        <v>2400</v>
      </c>
      <c r="D25" s="108">
        <v>1284</v>
      </c>
      <c r="E25" s="108">
        <v>775</v>
      </c>
      <c r="F25" s="108">
        <v>529</v>
      </c>
      <c r="G25" s="108">
        <f t="shared" si="2"/>
        <v>-246</v>
      </c>
      <c r="H25" s="133">
        <f t="shared" si="3"/>
        <v>68.258064516129</v>
      </c>
    </row>
    <row r="26" s="161" customFormat="1" ht="19.5" customHeight="1" spans="1:8">
      <c r="A26" s="172" t="s">
        <v>294</v>
      </c>
      <c r="B26" s="111">
        <v>2113</v>
      </c>
      <c r="C26" s="108" t="s">
        <v>183</v>
      </c>
      <c r="D26" s="108" t="s">
        <v>183</v>
      </c>
      <c r="E26" s="108" t="s">
        <v>183</v>
      </c>
      <c r="F26" s="108" t="s">
        <v>183</v>
      </c>
      <c r="G26" s="108" t="e">
        <f t="shared" si="2"/>
        <v>#VALUE!</v>
      </c>
      <c r="H26" s="133" t="e">
        <f t="shared" si="3"/>
        <v>#VALUE!</v>
      </c>
    </row>
    <row r="27" ht="19.5" customHeight="1" spans="1:8">
      <c r="A27" s="172" t="s">
        <v>295</v>
      </c>
      <c r="B27" s="111">
        <v>2114</v>
      </c>
      <c r="C27" s="108"/>
      <c r="D27" s="108"/>
      <c r="E27" s="108"/>
      <c r="F27" s="108"/>
      <c r="G27" s="108">
        <f t="shared" si="2"/>
        <v>0</v>
      </c>
      <c r="H27" s="133" t="e">
        <f t="shared" si="3"/>
        <v>#DIV/0!</v>
      </c>
    </row>
    <row r="28" ht="35.25" customHeight="1" spans="1:8">
      <c r="A28" s="172" t="s">
        <v>53</v>
      </c>
      <c r="B28" s="111">
        <v>2115</v>
      </c>
      <c r="C28" s="108">
        <v>127</v>
      </c>
      <c r="D28" s="108">
        <v>5</v>
      </c>
      <c r="E28" s="108">
        <v>45</v>
      </c>
      <c r="F28" s="108"/>
      <c r="G28" s="108">
        <f t="shared" si="2"/>
        <v>-45</v>
      </c>
      <c r="H28" s="133">
        <f t="shared" si="3"/>
        <v>0</v>
      </c>
    </row>
    <row r="29" s="162" customFormat="1" ht="20.25" customHeight="1" spans="1:9">
      <c r="A29" s="172" t="s">
        <v>296</v>
      </c>
      <c r="B29" s="111">
        <v>2116</v>
      </c>
      <c r="C29" s="108"/>
      <c r="D29" s="108"/>
      <c r="E29" s="108"/>
      <c r="F29" s="108"/>
      <c r="G29" s="108">
        <f t="shared" si="2"/>
        <v>0</v>
      </c>
      <c r="H29" s="133" t="e">
        <f t="shared" si="3"/>
        <v>#DIV/0!</v>
      </c>
      <c r="I29" s="164"/>
    </row>
    <row r="30" ht="20.25" customHeight="1" spans="1:8">
      <c r="A30" s="172" t="s">
        <v>297</v>
      </c>
      <c r="B30" s="111">
        <v>2117</v>
      </c>
      <c r="C30" s="108"/>
      <c r="D30" s="108"/>
      <c r="E30" s="108"/>
      <c r="F30" s="108"/>
      <c r="G30" s="108">
        <f t="shared" si="2"/>
        <v>0</v>
      </c>
      <c r="H30" s="133" t="e">
        <f t="shared" si="3"/>
        <v>#DIV/0!</v>
      </c>
    </row>
    <row r="31" ht="20.25" customHeight="1" spans="1:8">
      <c r="A31" s="172" t="s">
        <v>298</v>
      </c>
      <c r="B31" s="111">
        <v>2118</v>
      </c>
      <c r="C31" s="108"/>
      <c r="D31" s="108"/>
      <c r="E31" s="108"/>
      <c r="F31" s="108"/>
      <c r="G31" s="108">
        <f t="shared" si="2"/>
        <v>0</v>
      </c>
      <c r="H31" s="133" t="e">
        <f t="shared" si="3"/>
        <v>#DIV/0!</v>
      </c>
    </row>
    <row r="32" ht="20.25" customHeight="1" spans="1:8">
      <c r="A32" s="172" t="s">
        <v>299</v>
      </c>
      <c r="B32" s="111">
        <v>2119</v>
      </c>
      <c r="C32" s="108">
        <v>91</v>
      </c>
      <c r="D32" s="108">
        <v>106</v>
      </c>
      <c r="E32" s="108">
        <v>40</v>
      </c>
      <c r="F32" s="108">
        <v>38</v>
      </c>
      <c r="G32" s="108">
        <f t="shared" si="2"/>
        <v>-2</v>
      </c>
      <c r="H32" s="133">
        <f t="shared" si="3"/>
        <v>95</v>
      </c>
    </row>
    <row r="33" s="161" customFormat="1" ht="39" customHeight="1" spans="1:8">
      <c r="A33" s="167" t="s">
        <v>300</v>
      </c>
      <c r="B33" s="177">
        <v>2120</v>
      </c>
      <c r="C33" s="75">
        <f>SUM(C34:C37)</f>
        <v>1097</v>
      </c>
      <c r="D33" s="75">
        <f>SUM(D34:D37)</f>
        <v>1273</v>
      </c>
      <c r="E33" s="75">
        <f>SUM(E34:E37)</f>
        <v>475</v>
      </c>
      <c r="F33" s="75">
        <f>SUM(F34:F37)</f>
        <v>528</v>
      </c>
      <c r="G33" s="130">
        <f t="shared" si="2"/>
        <v>53</v>
      </c>
      <c r="H33" s="131">
        <f t="shared" si="3"/>
        <v>111.157894736842</v>
      </c>
    </row>
    <row r="34" ht="20.25" customHeight="1" spans="1:8">
      <c r="A34" s="172" t="s">
        <v>298</v>
      </c>
      <c r="B34" s="111">
        <v>2121</v>
      </c>
      <c r="C34" s="108">
        <v>1097</v>
      </c>
      <c r="D34" s="108">
        <v>1273</v>
      </c>
      <c r="E34" s="108">
        <v>475</v>
      </c>
      <c r="F34" s="108">
        <v>528</v>
      </c>
      <c r="G34" s="108">
        <f t="shared" si="2"/>
        <v>53</v>
      </c>
      <c r="H34" s="133">
        <f t="shared" si="3"/>
        <v>111.157894736842</v>
      </c>
    </row>
    <row r="35" ht="20.25" customHeight="1" spans="1:8">
      <c r="A35" s="172" t="s">
        <v>301</v>
      </c>
      <c r="B35" s="111">
        <v>2122</v>
      </c>
      <c r="C35" s="108"/>
      <c r="D35" s="108"/>
      <c r="E35" s="108"/>
      <c r="F35" s="108"/>
      <c r="G35" s="108">
        <f t="shared" si="2"/>
        <v>0</v>
      </c>
      <c r="H35" s="133" t="e">
        <f t="shared" si="3"/>
        <v>#DIV/0!</v>
      </c>
    </row>
    <row r="36" ht="20.25" customHeight="1" spans="1:8">
      <c r="A36" s="172" t="s">
        <v>302</v>
      </c>
      <c r="B36" s="111">
        <v>2123</v>
      </c>
      <c r="C36" s="108"/>
      <c r="D36" s="108"/>
      <c r="E36" s="108"/>
      <c r="F36" s="108"/>
      <c r="G36" s="108">
        <f t="shared" si="2"/>
        <v>0</v>
      </c>
      <c r="H36" s="133" t="e">
        <f t="shared" si="3"/>
        <v>#DIV/0!</v>
      </c>
    </row>
    <row r="37" s="161" customFormat="1" ht="20.25" customHeight="1" spans="1:8">
      <c r="A37" s="172" t="s">
        <v>303</v>
      </c>
      <c r="B37" s="111">
        <v>2124</v>
      </c>
      <c r="C37" s="108"/>
      <c r="D37" s="108"/>
      <c r="E37" s="108"/>
      <c r="F37" s="108"/>
      <c r="G37" s="108">
        <f t="shared" si="2"/>
        <v>0</v>
      </c>
      <c r="H37" s="133" t="e">
        <f t="shared" si="3"/>
        <v>#DIV/0!</v>
      </c>
    </row>
    <row r="38" s="161" customFormat="1" ht="24.75" customHeight="1" spans="1:8">
      <c r="A38" s="167" t="s">
        <v>304</v>
      </c>
      <c r="B38" s="177">
        <v>2130</v>
      </c>
      <c r="C38" s="75">
        <f>SUM(C39:C42)</f>
        <v>1250</v>
      </c>
      <c r="D38" s="75">
        <f>SUM(D39:D42)</f>
        <v>1337</v>
      </c>
      <c r="E38" s="75">
        <f>SUM(E39:E42)</f>
        <v>580</v>
      </c>
      <c r="F38" s="75">
        <f>SUM(F39:F42)</f>
        <v>497</v>
      </c>
      <c r="G38" s="130">
        <f t="shared" si="2"/>
        <v>-83</v>
      </c>
      <c r="H38" s="131">
        <f t="shared" si="3"/>
        <v>85.6896551724138</v>
      </c>
    </row>
    <row r="39" ht="57.75" customHeight="1" spans="1:8">
      <c r="A39" s="172" t="s">
        <v>54</v>
      </c>
      <c r="B39" s="111">
        <v>2131</v>
      </c>
      <c r="C39" s="108"/>
      <c r="D39" s="108"/>
      <c r="E39" s="108"/>
      <c r="F39" s="108"/>
      <c r="G39" s="108">
        <f t="shared" si="2"/>
        <v>0</v>
      </c>
      <c r="H39" s="133" t="e">
        <f t="shared" si="3"/>
        <v>#DIV/0!</v>
      </c>
    </row>
    <row r="40" s="161" customFormat="1" ht="19.5" customHeight="1" spans="1:8">
      <c r="A40" s="172" t="s">
        <v>305</v>
      </c>
      <c r="B40" s="111">
        <v>2132</v>
      </c>
      <c r="C40" s="108"/>
      <c r="D40" s="108"/>
      <c r="E40" s="108"/>
      <c r="F40" s="108"/>
      <c r="G40" s="108">
        <f t="shared" si="2"/>
        <v>0</v>
      </c>
      <c r="H40" s="133" t="e">
        <f t="shared" si="3"/>
        <v>#DIV/0!</v>
      </c>
    </row>
    <row r="41" ht="19.5" customHeight="1" spans="1:8">
      <c r="A41" s="172" t="s">
        <v>306</v>
      </c>
      <c r="B41" s="111">
        <v>2133</v>
      </c>
      <c r="C41" s="108">
        <v>1250</v>
      </c>
      <c r="D41" s="108">
        <v>1337</v>
      </c>
      <c r="E41" s="108">
        <v>580</v>
      </c>
      <c r="F41" s="108">
        <v>497</v>
      </c>
      <c r="G41" s="108">
        <f t="shared" si="2"/>
        <v>-83</v>
      </c>
      <c r="H41" s="133">
        <f t="shared" si="3"/>
        <v>85.6896551724138</v>
      </c>
    </row>
    <row r="42" ht="19.5" customHeight="1" spans="1:8">
      <c r="A42" s="172" t="s">
        <v>307</v>
      </c>
      <c r="B42" s="111">
        <v>2134</v>
      </c>
      <c r="C42" s="108"/>
      <c r="D42" s="108"/>
      <c r="E42" s="108"/>
      <c r="F42" s="108"/>
      <c r="G42" s="108">
        <f t="shared" si="2"/>
        <v>0</v>
      </c>
      <c r="H42" s="133" t="e">
        <f t="shared" si="3"/>
        <v>#DIV/0!</v>
      </c>
    </row>
    <row r="43" s="161" customFormat="1" ht="19.5" customHeight="1" spans="1:8">
      <c r="A43" s="167" t="s">
        <v>308</v>
      </c>
      <c r="B43" s="177">
        <v>2140</v>
      </c>
      <c r="C43" s="75">
        <f>SUM(C44:C45)</f>
        <v>0</v>
      </c>
      <c r="D43" s="75">
        <f>SUM(D44:D45)</f>
        <v>0</v>
      </c>
      <c r="E43" s="75">
        <f>SUM(E44:E45)</f>
        <v>0</v>
      </c>
      <c r="F43" s="75">
        <f>SUM(F44:F45)</f>
        <v>0</v>
      </c>
      <c r="G43" s="130">
        <f t="shared" si="2"/>
        <v>0</v>
      </c>
      <c r="H43" s="131" t="e">
        <f t="shared" si="3"/>
        <v>#DIV/0!</v>
      </c>
    </row>
    <row r="44" ht="40.5" customHeight="1" spans="1:8">
      <c r="A44" s="172" t="s">
        <v>309</v>
      </c>
      <c r="B44" s="111">
        <v>2141</v>
      </c>
      <c r="C44" s="108"/>
      <c r="D44" s="108"/>
      <c r="E44" s="108"/>
      <c r="F44" s="108"/>
      <c r="G44" s="108">
        <f t="shared" si="2"/>
        <v>0</v>
      </c>
      <c r="H44" s="133" t="e">
        <f t="shared" si="3"/>
        <v>#DIV/0!</v>
      </c>
    </row>
    <row r="45" s="161" customFormat="1" ht="20.25" customHeight="1" spans="1:8">
      <c r="A45" s="172" t="s">
        <v>310</v>
      </c>
      <c r="B45" s="111">
        <v>2142</v>
      </c>
      <c r="C45" s="108"/>
      <c r="D45" s="108"/>
      <c r="E45" s="108"/>
      <c r="F45" s="108"/>
      <c r="G45" s="108">
        <f t="shared" si="2"/>
        <v>0</v>
      </c>
      <c r="H45" s="133" t="e">
        <f t="shared" si="3"/>
        <v>#DIV/0!</v>
      </c>
    </row>
    <row r="46" s="161" customFormat="1" ht="22.5" customHeight="1" spans="1:8">
      <c r="A46" s="167" t="s">
        <v>55</v>
      </c>
      <c r="B46" s="177">
        <v>2200</v>
      </c>
      <c r="C46" s="75">
        <f>SUM(C23,C33,C38,C43)</f>
        <v>4988</v>
      </c>
      <c r="D46" s="75">
        <f>SUM(D23,D33,D38,D43)</f>
        <v>4010</v>
      </c>
      <c r="E46" s="75">
        <f>SUM(E23,E33,E38,E43)</f>
        <v>1915</v>
      </c>
      <c r="F46" s="75">
        <f>SUM(F23,F33,F38,F43)</f>
        <v>1592</v>
      </c>
      <c r="G46" s="130">
        <f t="shared" si="2"/>
        <v>-323</v>
      </c>
      <c r="H46" s="131">
        <f t="shared" si="3"/>
        <v>83.1331592689295</v>
      </c>
    </row>
    <row r="47" s="161" customFormat="1" spans="1:8">
      <c r="A47" s="178"/>
      <c r="B47" s="163"/>
      <c r="C47" s="163"/>
      <c r="D47" s="163"/>
      <c r="E47" s="163"/>
      <c r="F47" s="163"/>
      <c r="G47" s="163"/>
      <c r="H47" s="163"/>
    </row>
    <row r="48" s="161" customFormat="1" spans="1:8">
      <c r="A48" s="178"/>
      <c r="B48" s="163"/>
      <c r="C48" s="163"/>
      <c r="D48" s="163"/>
      <c r="E48" s="163"/>
      <c r="F48" s="163"/>
      <c r="G48" s="163"/>
      <c r="H48" s="163"/>
    </row>
    <row r="49" s="78" customFormat="1" ht="27.75" customHeight="1" spans="1:7">
      <c r="A49" s="159" t="s">
        <v>137</v>
      </c>
      <c r="B49" s="5"/>
      <c r="C49" s="179" t="s">
        <v>271</v>
      </c>
      <c r="D49" s="179"/>
      <c r="E49" s="160"/>
      <c r="G49" s="78" t="s">
        <v>139</v>
      </c>
    </row>
    <row r="50" s="4" customFormat="1" spans="1:8">
      <c r="A50" s="94"/>
      <c r="B50" s="78"/>
      <c r="C50" s="94" t="s">
        <v>311</v>
      </c>
      <c r="D50" s="94"/>
      <c r="E50" s="78"/>
      <c r="F50" s="2"/>
      <c r="G50" s="2"/>
      <c r="H50" s="2"/>
    </row>
    <row r="51" s="163" customFormat="1" spans="1:10">
      <c r="A51" s="180"/>
      <c r="I51" s="164"/>
      <c r="J51" s="164"/>
    </row>
    <row r="52" s="163" customFormat="1" spans="1:10">
      <c r="A52" s="180"/>
      <c r="I52" s="164"/>
      <c r="J52" s="164"/>
    </row>
    <row r="53" s="163" customFormat="1" spans="1:10">
      <c r="A53" s="180"/>
      <c r="I53" s="164"/>
      <c r="J53" s="164"/>
    </row>
    <row r="54" s="163" customFormat="1" spans="1:10">
      <c r="A54" s="180"/>
      <c r="I54" s="164"/>
      <c r="J54" s="164"/>
    </row>
    <row r="55" s="163" customFormat="1" spans="1:10">
      <c r="A55" s="180"/>
      <c r="I55" s="164"/>
      <c r="J55" s="164"/>
    </row>
    <row r="56" s="163" customFormat="1" spans="1:10">
      <c r="A56" s="180"/>
      <c r="I56" s="164"/>
      <c r="J56" s="164"/>
    </row>
    <row r="57" s="163" customFormat="1" spans="1:10">
      <c r="A57" s="180"/>
      <c r="I57" s="164"/>
      <c r="J57" s="164"/>
    </row>
    <row r="58" s="163" customFormat="1" spans="1:10">
      <c r="A58" s="180"/>
      <c r="I58" s="164"/>
      <c r="J58" s="164"/>
    </row>
    <row r="59" s="163" customFormat="1" spans="1:10">
      <c r="A59" s="180"/>
      <c r="I59" s="164"/>
      <c r="J59" s="164"/>
    </row>
    <row r="60" s="163" customFormat="1" spans="1:10">
      <c r="A60" s="180"/>
      <c r="I60" s="164"/>
      <c r="J60" s="164"/>
    </row>
    <row r="61" s="163" customFormat="1" spans="1:10">
      <c r="A61" s="180"/>
      <c r="I61" s="164"/>
      <c r="J61" s="164"/>
    </row>
    <row r="62" s="163" customFormat="1" spans="1:10">
      <c r="A62" s="180"/>
      <c r="I62" s="164"/>
      <c r="J62" s="164"/>
    </row>
    <row r="63" s="163" customFormat="1" spans="1:10">
      <c r="A63" s="180"/>
      <c r="I63" s="164"/>
      <c r="J63" s="164"/>
    </row>
    <row r="64" s="163" customFormat="1" spans="1:10">
      <c r="A64" s="180"/>
      <c r="I64" s="164"/>
      <c r="J64" s="164"/>
    </row>
    <row r="65" s="163" customFormat="1" spans="1:10">
      <c r="A65" s="180"/>
      <c r="I65" s="164"/>
      <c r="J65" s="164"/>
    </row>
    <row r="66" s="163" customFormat="1" spans="1:10">
      <c r="A66" s="180"/>
      <c r="I66" s="164"/>
      <c r="J66" s="164"/>
    </row>
    <row r="67" s="163" customFormat="1" spans="1:10">
      <c r="A67" s="180"/>
      <c r="I67" s="164"/>
      <c r="J67" s="164"/>
    </row>
    <row r="68" s="163" customFormat="1" spans="1:10">
      <c r="A68" s="180"/>
      <c r="I68" s="164"/>
      <c r="J68" s="164"/>
    </row>
    <row r="69" s="163" customFormat="1" spans="1:10">
      <c r="A69" s="180"/>
      <c r="I69" s="164"/>
      <c r="J69" s="164"/>
    </row>
    <row r="70" s="163" customFormat="1" spans="1:10">
      <c r="A70" s="180"/>
      <c r="I70" s="164"/>
      <c r="J70" s="164"/>
    </row>
    <row r="71" s="163" customFormat="1" spans="1:10">
      <c r="A71" s="180"/>
      <c r="I71" s="164"/>
      <c r="J71" s="164"/>
    </row>
    <row r="72" s="163" customFormat="1" spans="1:10">
      <c r="A72" s="180"/>
      <c r="I72" s="164"/>
      <c r="J72" s="164"/>
    </row>
    <row r="73" s="163" customFormat="1" spans="1:10">
      <c r="A73" s="180"/>
      <c r="I73" s="164"/>
      <c r="J73" s="164"/>
    </row>
    <row r="74" s="163" customFormat="1" spans="1:10">
      <c r="A74" s="180"/>
      <c r="I74" s="164"/>
      <c r="J74" s="164"/>
    </row>
    <row r="75" s="163" customFormat="1" spans="1:10">
      <c r="A75" s="180"/>
      <c r="I75" s="164"/>
      <c r="J75" s="164"/>
    </row>
    <row r="76" s="163" customFormat="1" spans="1:10">
      <c r="A76" s="180"/>
      <c r="I76" s="164"/>
      <c r="J76" s="164"/>
    </row>
    <row r="77" s="163" customFormat="1" spans="1:10">
      <c r="A77" s="180"/>
      <c r="I77" s="164"/>
      <c r="J77" s="164"/>
    </row>
    <row r="78" s="163" customFormat="1" spans="1:10">
      <c r="A78" s="180"/>
      <c r="I78" s="164"/>
      <c r="J78" s="164"/>
    </row>
    <row r="79" s="163" customFormat="1" spans="1:10">
      <c r="A79" s="180"/>
      <c r="I79" s="164"/>
      <c r="J79" s="164"/>
    </row>
    <row r="80" s="163" customFormat="1" spans="1:10">
      <c r="A80" s="180"/>
      <c r="I80" s="164"/>
      <c r="J80" s="164"/>
    </row>
    <row r="81" s="163" customFormat="1" spans="1:10">
      <c r="A81" s="180"/>
      <c r="I81" s="164"/>
      <c r="J81" s="164"/>
    </row>
    <row r="82" s="163" customFormat="1" spans="1:10">
      <c r="A82" s="180"/>
      <c r="I82" s="164"/>
      <c r="J82" s="164"/>
    </row>
    <row r="83" s="163" customFormat="1" spans="1:10">
      <c r="A83" s="180"/>
      <c r="I83" s="164"/>
      <c r="J83" s="164"/>
    </row>
    <row r="84" s="163" customFormat="1" spans="1:10">
      <c r="A84" s="180"/>
      <c r="I84" s="164"/>
      <c r="J84" s="164"/>
    </row>
    <row r="85" s="163" customFormat="1" spans="1:10">
      <c r="A85" s="180"/>
      <c r="I85" s="164"/>
      <c r="J85" s="164"/>
    </row>
    <row r="86" s="163" customFormat="1" spans="1:10">
      <c r="A86" s="180"/>
      <c r="I86" s="164"/>
      <c r="J86" s="164"/>
    </row>
    <row r="87" s="163" customFormat="1" spans="1:10">
      <c r="A87" s="180"/>
      <c r="I87" s="164"/>
      <c r="J87" s="164"/>
    </row>
    <row r="88" s="163" customFormat="1" spans="1:10">
      <c r="A88" s="180"/>
      <c r="I88" s="164"/>
      <c r="J88" s="164"/>
    </row>
    <row r="89" s="163" customFormat="1" spans="1:10">
      <c r="A89" s="180"/>
      <c r="I89" s="164"/>
      <c r="J89" s="164"/>
    </row>
    <row r="90" s="163" customFormat="1" spans="1:10">
      <c r="A90" s="180"/>
      <c r="I90" s="164"/>
      <c r="J90" s="164"/>
    </row>
    <row r="91" s="163" customFormat="1" spans="1:10">
      <c r="A91" s="180"/>
      <c r="I91" s="164"/>
      <c r="J91" s="164"/>
    </row>
    <row r="92" s="163" customFormat="1" spans="1:10">
      <c r="A92" s="180"/>
      <c r="I92" s="164"/>
      <c r="J92" s="164"/>
    </row>
    <row r="93" s="163" customFormat="1" spans="1:10">
      <c r="A93" s="180"/>
      <c r="I93" s="164"/>
      <c r="J93" s="164"/>
    </row>
    <row r="94" s="163" customFormat="1" spans="1:10">
      <c r="A94" s="180"/>
      <c r="I94" s="164"/>
      <c r="J94" s="164"/>
    </row>
    <row r="95" s="163" customFormat="1" spans="1:10">
      <c r="A95" s="180"/>
      <c r="I95" s="164"/>
      <c r="J95" s="164"/>
    </row>
    <row r="96" s="163" customFormat="1" spans="1:10">
      <c r="A96" s="180"/>
      <c r="I96" s="164"/>
      <c r="J96" s="164"/>
    </row>
    <row r="97" s="163" customFormat="1" spans="1:10">
      <c r="A97" s="180"/>
      <c r="I97" s="164"/>
      <c r="J97" s="164"/>
    </row>
    <row r="98" s="163" customFormat="1" spans="1:10">
      <c r="A98" s="180"/>
      <c r="I98" s="164"/>
      <c r="J98" s="164"/>
    </row>
    <row r="99" s="163" customFormat="1" spans="1:10">
      <c r="A99" s="180"/>
      <c r="I99" s="164"/>
      <c r="J99" s="164"/>
    </row>
    <row r="100" s="163" customFormat="1" spans="1:10">
      <c r="A100" s="180"/>
      <c r="I100" s="164"/>
      <c r="J100" s="164"/>
    </row>
    <row r="101" s="163" customFormat="1" spans="1:10">
      <c r="A101" s="180"/>
      <c r="I101" s="164"/>
      <c r="J101" s="164"/>
    </row>
    <row r="102" s="163" customFormat="1" spans="1:10">
      <c r="A102" s="180"/>
      <c r="I102" s="164"/>
      <c r="J102" s="164"/>
    </row>
    <row r="103" s="163" customFormat="1" spans="1:10">
      <c r="A103" s="180"/>
      <c r="I103" s="164"/>
      <c r="J103" s="164"/>
    </row>
    <row r="104" s="163" customFormat="1" spans="1:10">
      <c r="A104" s="180"/>
      <c r="I104" s="164"/>
      <c r="J104" s="164"/>
    </row>
    <row r="105" s="163" customFormat="1" spans="1:10">
      <c r="A105" s="180"/>
      <c r="I105" s="164"/>
      <c r="J105" s="164"/>
    </row>
    <row r="106" s="163" customFormat="1" spans="1:10">
      <c r="A106" s="180"/>
      <c r="I106" s="164"/>
      <c r="J106" s="164"/>
    </row>
    <row r="107" s="163" customFormat="1" spans="1:10">
      <c r="A107" s="180"/>
      <c r="I107" s="164"/>
      <c r="J107" s="164"/>
    </row>
    <row r="108" s="163" customFormat="1" spans="1:10">
      <c r="A108" s="180"/>
      <c r="I108" s="164"/>
      <c r="J108" s="164"/>
    </row>
    <row r="109" s="163" customFormat="1" spans="1:10">
      <c r="A109" s="180"/>
      <c r="I109" s="164"/>
      <c r="J109" s="164"/>
    </row>
    <row r="110" s="163" customFormat="1" spans="1:10">
      <c r="A110" s="180"/>
      <c r="I110" s="164"/>
      <c r="J110" s="164"/>
    </row>
    <row r="111" s="163" customFormat="1" spans="1:10">
      <c r="A111" s="180"/>
      <c r="I111" s="164"/>
      <c r="J111" s="164"/>
    </row>
    <row r="112" s="163" customFormat="1" spans="1:10">
      <c r="A112" s="180"/>
      <c r="I112" s="164"/>
      <c r="J112" s="164"/>
    </row>
    <row r="113" s="163" customFormat="1" spans="1:10">
      <c r="A113" s="180"/>
      <c r="I113" s="164"/>
      <c r="J113" s="164"/>
    </row>
    <row r="114" s="163" customFormat="1" spans="1:10">
      <c r="A114" s="180"/>
      <c r="I114" s="164"/>
      <c r="J114" s="164"/>
    </row>
    <row r="115" s="163" customFormat="1" spans="1:10">
      <c r="A115" s="180"/>
      <c r="I115" s="164"/>
      <c r="J115" s="164"/>
    </row>
    <row r="116" s="163" customFormat="1" spans="1:10">
      <c r="A116" s="180"/>
      <c r="I116" s="164"/>
      <c r="J116" s="164"/>
    </row>
    <row r="117" s="163" customFormat="1" spans="1:10">
      <c r="A117" s="180"/>
      <c r="I117" s="164"/>
      <c r="J117" s="164"/>
    </row>
    <row r="118" s="163" customFormat="1" spans="1:10">
      <c r="A118" s="180"/>
      <c r="I118" s="164"/>
      <c r="J118" s="164"/>
    </row>
    <row r="119" s="163" customFormat="1" spans="1:10">
      <c r="A119" s="180"/>
      <c r="I119" s="164"/>
      <c r="J119" s="164"/>
    </row>
    <row r="120" s="163" customFormat="1" spans="1:10">
      <c r="A120" s="180"/>
      <c r="I120" s="164"/>
      <c r="J120" s="164"/>
    </row>
    <row r="121" s="163" customFormat="1" spans="1:10">
      <c r="A121" s="180"/>
      <c r="I121" s="164"/>
      <c r="J121" s="164"/>
    </row>
    <row r="122" s="163" customFormat="1" spans="1:10">
      <c r="A122" s="180"/>
      <c r="I122" s="164"/>
      <c r="J122" s="164"/>
    </row>
    <row r="123" s="163" customFormat="1" spans="1:10">
      <c r="A123" s="180"/>
      <c r="I123" s="164"/>
      <c r="J123" s="164"/>
    </row>
    <row r="124" s="163" customFormat="1" spans="1:10">
      <c r="A124" s="180"/>
      <c r="I124" s="164"/>
      <c r="J124" s="164"/>
    </row>
    <row r="125" s="163" customFormat="1" spans="1:10">
      <c r="A125" s="180"/>
      <c r="I125" s="164"/>
      <c r="J125" s="164"/>
    </row>
    <row r="126" s="163" customFormat="1" spans="1:10">
      <c r="A126" s="180"/>
      <c r="I126" s="164"/>
      <c r="J126" s="164"/>
    </row>
    <row r="127" s="163" customFormat="1" spans="1:10">
      <c r="A127" s="180"/>
      <c r="I127" s="164"/>
      <c r="J127" s="164"/>
    </row>
    <row r="128" s="163" customFormat="1" spans="1:10">
      <c r="A128" s="180"/>
      <c r="I128" s="164"/>
      <c r="J128" s="164"/>
    </row>
    <row r="129" s="163" customFormat="1" spans="1:10">
      <c r="A129" s="180"/>
      <c r="I129" s="164"/>
      <c r="J129" s="164"/>
    </row>
    <row r="130" s="163" customFormat="1" spans="1:10">
      <c r="A130" s="180"/>
      <c r="I130" s="164"/>
      <c r="J130" s="164"/>
    </row>
    <row r="131" s="163" customFormat="1" spans="1:10">
      <c r="A131" s="180"/>
      <c r="I131" s="164"/>
      <c r="J131" s="164"/>
    </row>
    <row r="132" s="163" customFormat="1" spans="1:10">
      <c r="A132" s="180"/>
      <c r="I132" s="164"/>
      <c r="J132" s="164"/>
    </row>
    <row r="133" s="163" customFormat="1" spans="1:10">
      <c r="A133" s="180"/>
      <c r="I133" s="164"/>
      <c r="J133" s="164"/>
    </row>
    <row r="134" s="163" customFormat="1" spans="1:10">
      <c r="A134" s="180"/>
      <c r="I134" s="164"/>
      <c r="J134" s="164"/>
    </row>
    <row r="135" s="163" customFormat="1" spans="1:10">
      <c r="A135" s="180"/>
      <c r="I135" s="164"/>
      <c r="J135" s="164"/>
    </row>
    <row r="136" s="163" customFormat="1" spans="1:10">
      <c r="A136" s="180"/>
      <c r="I136" s="164"/>
      <c r="J136" s="164"/>
    </row>
    <row r="137" s="163" customFormat="1" spans="1:10">
      <c r="A137" s="180"/>
      <c r="I137" s="164"/>
      <c r="J137" s="164"/>
    </row>
    <row r="138" s="163" customFormat="1" spans="1:10">
      <c r="A138" s="180"/>
      <c r="I138" s="164"/>
      <c r="J138" s="164"/>
    </row>
    <row r="139" s="163" customFormat="1" spans="1:10">
      <c r="A139" s="180"/>
      <c r="I139" s="164"/>
      <c r="J139" s="164"/>
    </row>
    <row r="140" s="163" customFormat="1" spans="1:10">
      <c r="A140" s="180"/>
      <c r="I140" s="164"/>
      <c r="J140" s="164"/>
    </row>
    <row r="141" s="163" customFormat="1" spans="1:10">
      <c r="A141" s="180"/>
      <c r="I141" s="164"/>
      <c r="J141" s="164"/>
    </row>
    <row r="142" s="163" customFormat="1" spans="1:10">
      <c r="A142" s="180"/>
      <c r="I142" s="164"/>
      <c r="J142" s="164"/>
    </row>
    <row r="143" s="163" customFormat="1" spans="1:10">
      <c r="A143" s="180"/>
      <c r="I143" s="164"/>
      <c r="J143" s="164"/>
    </row>
    <row r="144" s="163" customFormat="1" spans="1:10">
      <c r="A144" s="180"/>
      <c r="I144" s="164"/>
      <c r="J144" s="164"/>
    </row>
    <row r="145" s="163" customFormat="1" spans="1:10">
      <c r="A145" s="180"/>
      <c r="I145" s="164"/>
      <c r="J145" s="164"/>
    </row>
    <row r="146" s="163" customFormat="1" spans="1:10">
      <c r="A146" s="180"/>
      <c r="I146" s="164"/>
      <c r="J146" s="164"/>
    </row>
    <row r="147" s="163" customFormat="1" spans="1:10">
      <c r="A147" s="180"/>
      <c r="I147" s="164"/>
      <c r="J147" s="164"/>
    </row>
    <row r="148" s="163" customFormat="1" spans="1:10">
      <c r="A148" s="180"/>
      <c r="I148" s="164"/>
      <c r="J148" s="164"/>
    </row>
    <row r="149" s="163" customFormat="1" spans="1:10">
      <c r="A149" s="180"/>
      <c r="I149" s="164"/>
      <c r="J149" s="164"/>
    </row>
    <row r="150" s="163" customFormat="1" spans="1:10">
      <c r="A150" s="180"/>
      <c r="I150" s="164"/>
      <c r="J150" s="164"/>
    </row>
    <row r="151" s="163" customFormat="1" spans="1:10">
      <c r="A151" s="180"/>
      <c r="I151" s="164"/>
      <c r="J151" s="164"/>
    </row>
    <row r="152" s="163" customFormat="1" spans="1:10">
      <c r="A152" s="180"/>
      <c r="I152" s="164"/>
      <c r="J152" s="164"/>
    </row>
    <row r="153" s="163" customFormat="1" spans="1:10">
      <c r="A153" s="180"/>
      <c r="I153" s="164"/>
      <c r="J153" s="164"/>
    </row>
    <row r="154" s="163" customFormat="1" spans="1:10">
      <c r="A154" s="180"/>
      <c r="I154" s="164"/>
      <c r="J154" s="164"/>
    </row>
    <row r="155" s="163" customFormat="1" spans="1:10">
      <c r="A155" s="180"/>
      <c r="I155" s="164"/>
      <c r="J155" s="164"/>
    </row>
    <row r="156" s="163" customFormat="1" spans="1:10">
      <c r="A156" s="180"/>
      <c r="I156" s="164"/>
      <c r="J156" s="164"/>
    </row>
    <row r="157" s="163" customFormat="1" spans="1:10">
      <c r="A157" s="180"/>
      <c r="I157" s="164"/>
      <c r="J157" s="164"/>
    </row>
    <row r="158" s="163" customFormat="1" spans="1:10">
      <c r="A158" s="180"/>
      <c r="I158" s="164"/>
      <c r="J158" s="164"/>
    </row>
    <row r="159" s="163" customFormat="1" spans="1:10">
      <c r="A159" s="180"/>
      <c r="I159" s="164"/>
      <c r="J159" s="164"/>
    </row>
    <row r="160" s="163" customFormat="1" spans="1:10">
      <c r="A160" s="180"/>
      <c r="I160" s="164"/>
      <c r="J160" s="164"/>
    </row>
    <row r="161" s="163" customFormat="1" spans="1:10">
      <c r="A161" s="180"/>
      <c r="I161" s="164"/>
      <c r="J161" s="164"/>
    </row>
    <row r="162" s="163" customFormat="1" spans="1:10">
      <c r="A162" s="180"/>
      <c r="I162" s="164"/>
      <c r="J162" s="164"/>
    </row>
    <row r="163" s="163" customFormat="1" spans="1:10">
      <c r="A163" s="180"/>
      <c r="I163" s="164"/>
      <c r="J163" s="164"/>
    </row>
    <row r="164" s="163" customFormat="1" spans="1:10">
      <c r="A164" s="180"/>
      <c r="I164" s="164"/>
      <c r="J164" s="164"/>
    </row>
    <row r="165" s="163" customFormat="1" spans="1:10">
      <c r="A165" s="180"/>
      <c r="I165" s="164"/>
      <c r="J165" s="164"/>
    </row>
    <row r="166" s="163" customFormat="1" spans="1:10">
      <c r="A166" s="180"/>
      <c r="I166" s="164"/>
      <c r="J166" s="164"/>
    </row>
    <row r="167" s="163" customFormat="1" spans="1:10">
      <c r="A167" s="180"/>
      <c r="I167" s="164"/>
      <c r="J167" s="164"/>
    </row>
    <row r="168" s="163" customFormat="1" spans="1:10">
      <c r="A168" s="180"/>
      <c r="I168" s="164"/>
      <c r="J168" s="164"/>
    </row>
    <row r="169" s="163" customFormat="1" spans="1:10">
      <c r="A169" s="180"/>
      <c r="I169" s="164"/>
      <c r="J169" s="164"/>
    </row>
    <row r="170" s="163" customFormat="1" spans="1:10">
      <c r="A170" s="180"/>
      <c r="I170" s="164"/>
      <c r="J170" s="164"/>
    </row>
    <row r="171" s="163" customFormat="1" spans="1:10">
      <c r="A171" s="180"/>
      <c r="I171" s="164"/>
      <c r="J171" s="164"/>
    </row>
    <row r="172" s="163" customFormat="1" spans="1:10">
      <c r="A172" s="180"/>
      <c r="I172" s="164"/>
      <c r="J172" s="164"/>
    </row>
    <row r="173" s="163" customFormat="1" spans="1:10">
      <c r="A173" s="180"/>
      <c r="I173" s="164"/>
      <c r="J173" s="164"/>
    </row>
    <row r="174" s="163" customFormat="1" spans="1:10">
      <c r="A174" s="180"/>
      <c r="I174" s="164"/>
      <c r="J174" s="164"/>
    </row>
    <row r="175" s="163" customFormat="1" spans="1:10">
      <c r="A175" s="180"/>
      <c r="I175" s="164"/>
      <c r="J175" s="164"/>
    </row>
    <row r="176" s="163" customFormat="1" spans="1:10">
      <c r="A176" s="180"/>
      <c r="I176" s="164"/>
      <c r="J176" s="164"/>
    </row>
    <row r="177" s="163" customFormat="1" spans="1:10">
      <c r="A177" s="180"/>
      <c r="I177" s="164"/>
      <c r="J177" s="164"/>
    </row>
    <row r="178" s="163" customFormat="1" spans="1:10">
      <c r="A178" s="180"/>
      <c r="I178" s="164"/>
      <c r="J178" s="164"/>
    </row>
    <row r="179" s="163" customFormat="1" spans="1:10">
      <c r="A179" s="180"/>
      <c r="I179" s="164"/>
      <c r="J179" s="164"/>
    </row>
    <row r="180" s="163" customFormat="1" spans="1:10">
      <c r="A180" s="180"/>
      <c r="I180" s="164"/>
      <c r="J180" s="164"/>
    </row>
    <row r="181" s="163" customFormat="1" spans="1:10">
      <c r="A181" s="180"/>
      <c r="I181" s="164"/>
      <c r="J181" s="164"/>
    </row>
    <row r="182" s="163" customFormat="1" spans="1:10">
      <c r="A182" s="180"/>
      <c r="I182" s="164"/>
      <c r="J182" s="164"/>
    </row>
    <row r="183" s="163" customFormat="1" spans="1:10">
      <c r="A183" s="180"/>
      <c r="I183" s="164"/>
      <c r="J183" s="164"/>
    </row>
    <row r="184" s="163" customFormat="1" spans="1:10">
      <c r="A184" s="180"/>
      <c r="I184" s="164"/>
      <c r="J184" s="164"/>
    </row>
    <row r="185" s="163" customFormat="1" spans="1:10">
      <c r="A185" s="180"/>
      <c r="I185" s="164"/>
      <c r="J185" s="164"/>
    </row>
    <row r="186" s="163" customFormat="1" spans="1:10">
      <c r="A186" s="180"/>
      <c r="I186" s="164"/>
      <c r="J186" s="164"/>
    </row>
    <row r="187" s="163" customFormat="1" spans="1:10">
      <c r="A187" s="180"/>
      <c r="I187" s="164"/>
      <c r="J187" s="164"/>
    </row>
    <row r="188" s="163" customFormat="1" spans="1:10">
      <c r="A188" s="180"/>
      <c r="I188" s="164"/>
      <c r="J188" s="164"/>
    </row>
    <row r="189" s="163" customFormat="1" spans="1:10">
      <c r="A189" s="180"/>
      <c r="I189" s="164"/>
      <c r="J189" s="164"/>
    </row>
    <row r="190" s="163" customFormat="1" spans="1:10">
      <c r="A190" s="180"/>
      <c r="I190" s="164"/>
      <c r="J190" s="164"/>
    </row>
    <row r="191" s="163" customFormat="1" spans="1:10">
      <c r="A191" s="180"/>
      <c r="I191" s="164"/>
      <c r="J191" s="164"/>
    </row>
    <row r="192" s="163" customFormat="1" spans="1:10">
      <c r="A192" s="180"/>
      <c r="I192" s="164"/>
      <c r="J192" s="164"/>
    </row>
    <row r="193" s="163" customFormat="1" spans="1:10">
      <c r="A193" s="180"/>
      <c r="I193" s="164"/>
      <c r="J193" s="164"/>
    </row>
    <row r="194" s="163" customFormat="1" spans="1:10">
      <c r="A194" s="180"/>
      <c r="I194" s="164"/>
      <c r="J194" s="164"/>
    </row>
    <row r="195" s="163" customFormat="1" spans="1:10">
      <c r="A195" s="180"/>
      <c r="I195" s="164"/>
      <c r="J195" s="164"/>
    </row>
    <row r="196" s="163" customFormat="1" spans="1:10">
      <c r="A196" s="180"/>
      <c r="I196" s="164"/>
      <c r="J196" s="164"/>
    </row>
    <row r="197" s="163" customFormat="1" spans="1:10">
      <c r="A197" s="180"/>
      <c r="I197" s="164"/>
      <c r="J197" s="164"/>
    </row>
    <row r="198" s="163" customFormat="1" spans="1:10">
      <c r="A198" s="180"/>
      <c r="I198" s="164"/>
      <c r="J198" s="164"/>
    </row>
    <row r="199" s="163" customFormat="1" spans="1:10">
      <c r="A199" s="180"/>
      <c r="I199" s="164"/>
      <c r="J199" s="164"/>
    </row>
    <row r="200" s="163" customFormat="1" spans="1:10">
      <c r="A200" s="180"/>
      <c r="I200" s="164"/>
      <c r="J200" s="164"/>
    </row>
  </sheetData>
  <mergeCells count="11">
    <mergeCell ref="A1:H1"/>
    <mergeCell ref="A2:H2"/>
    <mergeCell ref="C3:D3"/>
    <mergeCell ref="E3:H3"/>
    <mergeCell ref="A6:H6"/>
    <mergeCell ref="A22:H22"/>
    <mergeCell ref="C49:D49"/>
    <mergeCell ref="C50:D50"/>
    <mergeCell ref="F50:H50"/>
    <mergeCell ref="A3:A4"/>
    <mergeCell ref="B3:B4"/>
  </mergeCells>
  <pageMargins left="1.18110236220472" right="0.393700787401575" top="0.78740157480315" bottom="0.78740157480315" header="0.196850393700787" footer="0.118110236220472"/>
  <pageSetup paperSize="9" scale="58" fitToHeight="2" orientation="landscape"/>
  <headerFooter alignWithMargins="0">
    <oddHeader>&amp;R
&amp;"Times New Roman,звичайний"&amp;14Продовження додатка 3
Таблиця 2</oddHeader>
  </headerFooter>
  <rowBreaks count="1" manualBreakCount="1">
    <brk id="32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99"/>
  </sheetPr>
  <dimension ref="A1:H87"/>
  <sheetViews>
    <sheetView view="pageBreakPreview" zoomScale="85" zoomScaleNormal="56" workbookViewId="0">
      <selection activeCell="F82" sqref="F82"/>
    </sheetView>
  </sheetViews>
  <sheetFormatPr defaultColWidth="9.11111111111111" defaultRowHeight="18.75" outlineLevelCol="7"/>
  <cols>
    <col min="1" max="1" width="88" style="4" customWidth="1"/>
    <col min="2" max="2" width="15" style="4" customWidth="1"/>
    <col min="3" max="3" width="20.4444444444444" style="4" customWidth="1"/>
    <col min="4" max="4" width="20.4444444444444" style="121" customWidth="1"/>
    <col min="5" max="7" width="20.4444444444444" style="4" customWidth="1"/>
    <col min="8" max="8" width="18.4444444444444" style="4" customWidth="1"/>
    <col min="9" max="16384" width="9.11111111111111" style="4"/>
  </cols>
  <sheetData>
    <row r="1" spans="1:8">
      <c r="A1" s="79" t="s">
        <v>312</v>
      </c>
      <c r="B1" s="79"/>
      <c r="C1" s="79"/>
      <c r="D1" s="79"/>
      <c r="E1" s="79"/>
      <c r="F1" s="79"/>
      <c r="G1" s="79"/>
      <c r="H1" s="79"/>
    </row>
    <row r="2" spans="1:8">
      <c r="A2" s="122"/>
      <c r="B2" s="122"/>
      <c r="C2" s="122"/>
      <c r="D2" s="122"/>
      <c r="E2" s="122"/>
      <c r="F2" s="122"/>
      <c r="G2" s="122"/>
      <c r="H2" s="122"/>
    </row>
    <row r="3" ht="48" customHeight="1" spans="1:8">
      <c r="A3" s="81" t="s">
        <v>33</v>
      </c>
      <c r="B3" s="123" t="s">
        <v>313</v>
      </c>
      <c r="C3" s="81" t="s">
        <v>314</v>
      </c>
      <c r="D3" s="81"/>
      <c r="E3" s="111" t="s">
        <v>274</v>
      </c>
      <c r="F3" s="111"/>
      <c r="G3" s="111"/>
      <c r="H3" s="111"/>
    </row>
    <row r="4" ht="38.25" customHeight="1" spans="1:8">
      <c r="A4" s="81"/>
      <c r="B4" s="123"/>
      <c r="C4" s="81" t="s">
        <v>37</v>
      </c>
      <c r="D4" s="81" t="s">
        <v>38</v>
      </c>
      <c r="E4" s="81" t="s">
        <v>169</v>
      </c>
      <c r="F4" s="81" t="s">
        <v>40</v>
      </c>
      <c r="G4" s="102" t="s">
        <v>41</v>
      </c>
      <c r="H4" s="102" t="s">
        <v>42</v>
      </c>
    </row>
    <row r="5" spans="1:8">
      <c r="A5" s="102">
        <v>1</v>
      </c>
      <c r="B5" s="7">
        <v>2</v>
      </c>
      <c r="C5" s="102">
        <v>3</v>
      </c>
      <c r="D5" s="7">
        <v>4</v>
      </c>
      <c r="E5" s="102">
        <v>5</v>
      </c>
      <c r="F5" s="7">
        <v>6</v>
      </c>
      <c r="G5" s="102">
        <v>7</v>
      </c>
      <c r="H5" s="7">
        <v>8</v>
      </c>
    </row>
    <row r="6" spans="1:8">
      <c r="A6" s="124" t="s">
        <v>315</v>
      </c>
      <c r="B6" s="125"/>
      <c r="C6" s="125"/>
      <c r="D6" s="125"/>
      <c r="E6" s="125"/>
      <c r="F6" s="125"/>
      <c r="G6" s="125"/>
      <c r="H6" s="126"/>
    </row>
    <row r="7" s="119" customFormat="1" ht="24.9" customHeight="1" spans="1:8">
      <c r="A7" s="127" t="s">
        <v>316</v>
      </c>
      <c r="B7" s="128">
        <v>3000</v>
      </c>
      <c r="C7" s="129">
        <f>SUM(C8:C9,C11,C19,C14)</f>
        <v>19049</v>
      </c>
      <c r="D7" s="129">
        <f>SUM(D8:D9,D11,D19,D14)</f>
        <v>21275</v>
      </c>
      <c r="E7" s="75">
        <f>SUM(E8:E9,E11,E19,E14)</f>
        <v>10429</v>
      </c>
      <c r="F7" s="75">
        <f>SUM(F8:F9,F11,F19,F14)</f>
        <v>7314</v>
      </c>
      <c r="G7" s="130">
        <f>F7-E7</f>
        <v>-3115</v>
      </c>
      <c r="H7" s="131">
        <f>(F7/E7)*100</f>
        <v>70.1313644644741</v>
      </c>
    </row>
    <row r="8" ht="18" customHeight="1" spans="1:8">
      <c r="A8" s="132" t="s">
        <v>317</v>
      </c>
      <c r="B8" s="80">
        <v>3010</v>
      </c>
      <c r="C8" s="108">
        <v>3798</v>
      </c>
      <c r="D8" s="108">
        <v>6718</v>
      </c>
      <c r="E8" s="108">
        <v>4249</v>
      </c>
      <c r="F8" s="108">
        <v>1703</v>
      </c>
      <c r="G8" s="108">
        <f>F8-E8</f>
        <v>-2546</v>
      </c>
      <c r="H8" s="133">
        <f>(F8/E8)*100</f>
        <v>40.0800188279595</v>
      </c>
    </row>
    <row r="9" ht="18" customHeight="1" spans="1:8">
      <c r="A9" s="132" t="s">
        <v>318</v>
      </c>
      <c r="B9" s="80">
        <v>3020</v>
      </c>
      <c r="C9" s="108"/>
      <c r="D9" s="108"/>
      <c r="E9" s="108"/>
      <c r="F9" s="108"/>
      <c r="G9" s="108">
        <f t="shared" ref="G9:G21" si="0">F9-E9</f>
        <v>0</v>
      </c>
      <c r="H9" s="133" t="e">
        <f t="shared" ref="H9:H21" si="1">(F9/E9)*100</f>
        <v>#DIV/0!</v>
      </c>
    </row>
    <row r="10" ht="18" customHeight="1" spans="1:8">
      <c r="A10" s="132" t="s">
        <v>319</v>
      </c>
      <c r="B10" s="80">
        <v>3030</v>
      </c>
      <c r="C10" s="108"/>
      <c r="D10" s="108"/>
      <c r="E10" s="108"/>
      <c r="F10" s="108"/>
      <c r="G10" s="108">
        <f t="shared" si="0"/>
        <v>0</v>
      </c>
      <c r="H10" s="133" t="e">
        <f t="shared" si="1"/>
        <v>#DIV/0!</v>
      </c>
    </row>
    <row r="11" ht="18" customHeight="1" spans="1:8">
      <c r="A11" s="132" t="s">
        <v>320</v>
      </c>
      <c r="B11" s="80">
        <v>3040</v>
      </c>
      <c r="C11" s="108">
        <v>15024</v>
      </c>
      <c r="D11" s="108">
        <v>14243</v>
      </c>
      <c r="E11" s="108">
        <v>6055</v>
      </c>
      <c r="F11" s="108">
        <v>5597</v>
      </c>
      <c r="G11" s="108">
        <f t="shared" si="0"/>
        <v>-458</v>
      </c>
      <c r="H11" s="133">
        <f t="shared" si="1"/>
        <v>92.4360033030553</v>
      </c>
    </row>
    <row r="12" ht="18" customHeight="1" spans="1:8">
      <c r="A12" s="132" t="s">
        <v>321</v>
      </c>
      <c r="B12" s="80">
        <v>3041</v>
      </c>
      <c r="C12" s="108">
        <v>15024</v>
      </c>
      <c r="D12" s="108">
        <v>14243</v>
      </c>
      <c r="E12" s="108">
        <v>6055</v>
      </c>
      <c r="F12" s="108">
        <v>5597</v>
      </c>
      <c r="G12" s="108">
        <f t="shared" si="0"/>
        <v>-458</v>
      </c>
      <c r="H12" s="133">
        <f t="shared" si="1"/>
        <v>92.4360033030553</v>
      </c>
    </row>
    <row r="13" ht="18" customHeight="1" spans="1:8">
      <c r="A13" s="132" t="s">
        <v>322</v>
      </c>
      <c r="B13" s="80">
        <v>3042</v>
      </c>
      <c r="C13" s="108"/>
      <c r="D13" s="108"/>
      <c r="E13" s="108"/>
      <c r="F13" s="108"/>
      <c r="G13" s="108">
        <f t="shared" si="0"/>
        <v>0</v>
      </c>
      <c r="H13" s="133" t="e">
        <f t="shared" si="1"/>
        <v>#DIV/0!</v>
      </c>
    </row>
    <row r="14" ht="18" customHeight="1" spans="1:8">
      <c r="A14" s="132" t="s">
        <v>323</v>
      </c>
      <c r="B14" s="80">
        <v>3050</v>
      </c>
      <c r="C14" s="108"/>
      <c r="D14" s="108">
        <v>223</v>
      </c>
      <c r="E14" s="108">
        <v>5</v>
      </c>
      <c r="F14" s="108"/>
      <c r="G14" s="108">
        <f t="shared" si="0"/>
        <v>-5</v>
      </c>
      <c r="H14" s="133">
        <f t="shared" si="1"/>
        <v>0</v>
      </c>
    </row>
    <row r="15" ht="20.1" customHeight="1" spans="1:8">
      <c r="A15" s="132" t="s">
        <v>324</v>
      </c>
      <c r="B15" s="80">
        <v>3060</v>
      </c>
      <c r="C15" s="134">
        <f>SUM(C16:C18)</f>
        <v>0</v>
      </c>
      <c r="D15" s="135">
        <f>SUM(D16:D18)</f>
        <v>0</v>
      </c>
      <c r="E15" s="134">
        <f>SUM(E16:E18)</f>
        <v>0</v>
      </c>
      <c r="F15" s="134">
        <f>SUM(F16:F18)</f>
        <v>0</v>
      </c>
      <c r="G15" s="108">
        <f t="shared" si="0"/>
        <v>0</v>
      </c>
      <c r="H15" s="133" t="e">
        <f t="shared" si="1"/>
        <v>#DIV/0!</v>
      </c>
    </row>
    <row r="16" ht="18" customHeight="1" spans="1:8">
      <c r="A16" s="132" t="s">
        <v>325</v>
      </c>
      <c r="B16" s="80">
        <v>3061</v>
      </c>
      <c r="C16" s="108"/>
      <c r="D16" s="108"/>
      <c r="E16" s="108"/>
      <c r="F16" s="108"/>
      <c r="G16" s="108">
        <f t="shared" si="0"/>
        <v>0</v>
      </c>
      <c r="H16" s="133" t="e">
        <f t="shared" si="1"/>
        <v>#DIV/0!</v>
      </c>
    </row>
    <row r="17" ht="18" customHeight="1" spans="1:8">
      <c r="A17" s="132" t="s">
        <v>326</v>
      </c>
      <c r="B17" s="80">
        <v>3062</v>
      </c>
      <c r="C17" s="108"/>
      <c r="D17" s="108"/>
      <c r="E17" s="108"/>
      <c r="F17" s="108"/>
      <c r="G17" s="108">
        <f t="shared" si="0"/>
        <v>0</v>
      </c>
      <c r="H17" s="133" t="e">
        <f t="shared" si="1"/>
        <v>#DIV/0!</v>
      </c>
    </row>
    <row r="18" ht="18" customHeight="1" spans="1:8">
      <c r="A18" s="132" t="s">
        <v>327</v>
      </c>
      <c r="B18" s="80">
        <v>3063</v>
      </c>
      <c r="C18" s="108"/>
      <c r="D18" s="108"/>
      <c r="E18" s="108"/>
      <c r="F18" s="108"/>
      <c r="G18" s="108">
        <f t="shared" si="0"/>
        <v>0</v>
      </c>
      <c r="H18" s="133" t="e">
        <f t="shared" si="1"/>
        <v>#DIV/0!</v>
      </c>
    </row>
    <row r="19" ht="18" customHeight="1" spans="1:8">
      <c r="A19" s="132" t="s">
        <v>328</v>
      </c>
      <c r="B19" s="80">
        <v>3070</v>
      </c>
      <c r="C19" s="108">
        <v>227</v>
      </c>
      <c r="D19" s="108">
        <v>91</v>
      </c>
      <c r="E19" s="108">
        <v>120</v>
      </c>
      <c r="F19" s="108">
        <v>14</v>
      </c>
      <c r="G19" s="108">
        <f t="shared" si="0"/>
        <v>-106</v>
      </c>
      <c r="H19" s="133">
        <f t="shared" si="1"/>
        <v>11.6666666666667</v>
      </c>
    </row>
    <row r="20" ht="20.1" customHeight="1" spans="1:8">
      <c r="A20" s="84" t="s">
        <v>329</v>
      </c>
      <c r="B20" s="136">
        <v>3100</v>
      </c>
      <c r="C20" s="75">
        <f>SUM(C21:C24,C28,C38,C39)</f>
        <v>-19507</v>
      </c>
      <c r="D20" s="129">
        <f>SUM(D21:D24,D28,D38,D39)</f>
        <v>-21123</v>
      </c>
      <c r="E20" s="75">
        <f>SUM(E21:E24,E28,E38,E39)</f>
        <v>-10949</v>
      </c>
      <c r="F20" s="75">
        <f>SUM(F21:F24,F28,F38,F39)</f>
        <v>-7162</v>
      </c>
      <c r="G20" s="130">
        <f t="shared" si="0"/>
        <v>3787</v>
      </c>
      <c r="H20" s="131">
        <f t="shared" si="1"/>
        <v>65.4123664261576</v>
      </c>
    </row>
    <row r="21" ht="18" customHeight="1" spans="1:8">
      <c r="A21" s="86" t="s">
        <v>330</v>
      </c>
      <c r="B21" s="80">
        <v>3110</v>
      </c>
      <c r="C21" s="108">
        <v>-10063</v>
      </c>
      <c r="D21" s="108">
        <v>-11666</v>
      </c>
      <c r="E21" s="108">
        <v>-6324</v>
      </c>
      <c r="F21" s="108">
        <v>-3625</v>
      </c>
      <c r="G21" s="108">
        <f t="shared" si="0"/>
        <v>2699</v>
      </c>
      <c r="H21" s="133">
        <f t="shared" si="1"/>
        <v>57.3213156230234</v>
      </c>
    </row>
    <row r="22" ht="18" customHeight="1" spans="1:8">
      <c r="A22" s="86" t="s">
        <v>331</v>
      </c>
      <c r="B22" s="80">
        <v>3120</v>
      </c>
      <c r="C22" s="108">
        <v>-4595</v>
      </c>
      <c r="D22" s="108">
        <v>-5272</v>
      </c>
      <c r="E22" s="108">
        <v>-2640</v>
      </c>
      <c r="F22" s="108">
        <v>-1957</v>
      </c>
      <c r="G22" s="108">
        <f t="shared" ref="G22:G40" si="2">F22-E22</f>
        <v>683</v>
      </c>
      <c r="H22" s="133">
        <f t="shared" ref="H22:H40" si="3">(F22/E22)*100</f>
        <v>74.1287878787879</v>
      </c>
    </row>
    <row r="23" ht="18" customHeight="1" spans="1:8">
      <c r="A23" s="86" t="s">
        <v>181</v>
      </c>
      <c r="B23" s="80">
        <v>3130</v>
      </c>
      <c r="C23" s="108">
        <v>-1186</v>
      </c>
      <c r="D23" s="108">
        <v>-1337</v>
      </c>
      <c r="E23" s="108">
        <v>-580</v>
      </c>
      <c r="F23" s="108">
        <v>-497</v>
      </c>
      <c r="G23" s="108">
        <f t="shared" si="2"/>
        <v>83</v>
      </c>
      <c r="H23" s="133">
        <f t="shared" si="3"/>
        <v>85.6896551724138</v>
      </c>
    </row>
    <row r="24" ht="18" customHeight="1" spans="1:8">
      <c r="A24" s="86" t="s">
        <v>332</v>
      </c>
      <c r="B24" s="80">
        <v>3140</v>
      </c>
      <c r="C24" s="134">
        <f>SUM(C25:C27)</f>
        <v>0</v>
      </c>
      <c r="D24" s="135">
        <f>SUM(D25:D27)</f>
        <v>0</v>
      </c>
      <c r="E24" s="134">
        <f>SUM(E25:E27)</f>
        <v>0</v>
      </c>
      <c r="F24" s="134">
        <f>SUM(F25:F27)</f>
        <v>0</v>
      </c>
      <c r="G24" s="108">
        <f t="shared" si="2"/>
        <v>0</v>
      </c>
      <c r="H24" s="133" t="e">
        <f t="shared" si="3"/>
        <v>#DIV/0!</v>
      </c>
    </row>
    <row r="25" ht="18" customHeight="1" spans="1:8">
      <c r="A25" s="86" t="s">
        <v>325</v>
      </c>
      <c r="B25" s="80">
        <v>3141</v>
      </c>
      <c r="C25" s="108" t="s">
        <v>183</v>
      </c>
      <c r="D25" s="108" t="s">
        <v>183</v>
      </c>
      <c r="E25" s="108" t="s">
        <v>183</v>
      </c>
      <c r="F25" s="108" t="s">
        <v>183</v>
      </c>
      <c r="G25" s="108" t="e">
        <f t="shared" si="2"/>
        <v>#VALUE!</v>
      </c>
      <c r="H25" s="133" t="e">
        <f t="shared" si="3"/>
        <v>#VALUE!</v>
      </c>
    </row>
    <row r="26" ht="18" customHeight="1" spans="1:8">
      <c r="A26" s="86" t="s">
        <v>326</v>
      </c>
      <c r="B26" s="80">
        <v>3142</v>
      </c>
      <c r="C26" s="108" t="s">
        <v>183</v>
      </c>
      <c r="D26" s="108" t="s">
        <v>183</v>
      </c>
      <c r="E26" s="108" t="s">
        <v>183</v>
      </c>
      <c r="F26" s="108" t="s">
        <v>183</v>
      </c>
      <c r="G26" s="108" t="e">
        <f t="shared" si="2"/>
        <v>#VALUE!</v>
      </c>
      <c r="H26" s="133" t="e">
        <f t="shared" si="3"/>
        <v>#VALUE!</v>
      </c>
    </row>
    <row r="27" ht="18" customHeight="1" spans="1:8">
      <c r="A27" s="86" t="s">
        <v>327</v>
      </c>
      <c r="B27" s="80">
        <v>3143</v>
      </c>
      <c r="C27" s="108" t="s">
        <v>183</v>
      </c>
      <c r="D27" s="108" t="s">
        <v>183</v>
      </c>
      <c r="E27" s="108" t="s">
        <v>183</v>
      </c>
      <c r="F27" s="108" t="s">
        <v>183</v>
      </c>
      <c r="G27" s="108" t="e">
        <f t="shared" si="2"/>
        <v>#VALUE!</v>
      </c>
      <c r="H27" s="133" t="e">
        <f t="shared" si="3"/>
        <v>#VALUE!</v>
      </c>
    </row>
    <row r="28" ht="36" customHeight="1" spans="1:8">
      <c r="A28" s="86" t="s">
        <v>333</v>
      </c>
      <c r="B28" s="80">
        <v>3150</v>
      </c>
      <c r="C28" s="134">
        <f>SUM(C29:C34,C37)</f>
        <v>-3561</v>
      </c>
      <c r="D28" s="135">
        <f>SUM(D29:D34,D37)</f>
        <v>-2664</v>
      </c>
      <c r="E28" s="134">
        <f>SUM(E29:E34,E37)</f>
        <v>-1355</v>
      </c>
      <c r="F28" s="134">
        <f>SUM(F29:F34,F37)</f>
        <v>-1095</v>
      </c>
      <c r="G28" s="108">
        <f t="shared" si="2"/>
        <v>260</v>
      </c>
      <c r="H28" s="133">
        <f t="shared" si="3"/>
        <v>80.8118081180812</v>
      </c>
    </row>
    <row r="29" ht="18" customHeight="1" spans="1:8">
      <c r="A29" s="86" t="s">
        <v>50</v>
      </c>
      <c r="B29" s="80">
        <v>3151</v>
      </c>
      <c r="C29" s="108">
        <v>-29</v>
      </c>
      <c r="D29" s="108">
        <v>-1</v>
      </c>
      <c r="E29" s="108" t="s">
        <v>183</v>
      </c>
      <c r="F29" s="108" t="s">
        <v>183</v>
      </c>
      <c r="G29" s="108" t="e">
        <f t="shared" si="2"/>
        <v>#VALUE!</v>
      </c>
      <c r="H29" s="133" t="e">
        <f t="shared" si="3"/>
        <v>#VALUE!</v>
      </c>
    </row>
    <row r="30" ht="18" customHeight="1" spans="1:8">
      <c r="A30" s="86" t="s">
        <v>334</v>
      </c>
      <c r="B30" s="80">
        <v>3152</v>
      </c>
      <c r="C30" s="108">
        <v>-2400</v>
      </c>
      <c r="D30" s="108">
        <v>-1284</v>
      </c>
      <c r="E30" s="108">
        <v>-775</v>
      </c>
      <c r="F30" s="108">
        <v>-529</v>
      </c>
      <c r="G30" s="108">
        <f t="shared" si="2"/>
        <v>246</v>
      </c>
      <c r="H30" s="133">
        <f t="shared" si="3"/>
        <v>68.258064516129</v>
      </c>
    </row>
    <row r="31" ht="18" customHeight="1" spans="1:8">
      <c r="A31" s="86" t="s">
        <v>295</v>
      </c>
      <c r="B31" s="80">
        <v>3153</v>
      </c>
      <c r="C31" s="108" t="s">
        <v>183</v>
      </c>
      <c r="D31" s="108" t="s">
        <v>183</v>
      </c>
      <c r="E31" s="108" t="s">
        <v>183</v>
      </c>
      <c r="F31" s="108" t="s">
        <v>183</v>
      </c>
      <c r="G31" s="108" t="e">
        <f t="shared" si="2"/>
        <v>#VALUE!</v>
      </c>
      <c r="H31" s="133" t="e">
        <f t="shared" si="3"/>
        <v>#VALUE!</v>
      </c>
    </row>
    <row r="32" ht="18" customHeight="1" spans="1:8">
      <c r="A32" s="86" t="s">
        <v>335</v>
      </c>
      <c r="B32" s="80">
        <v>3154</v>
      </c>
      <c r="C32" s="108" t="s">
        <v>183</v>
      </c>
      <c r="D32" s="108" t="s">
        <v>183</v>
      </c>
      <c r="E32" s="108" t="s">
        <v>183</v>
      </c>
      <c r="F32" s="108" t="s">
        <v>183</v>
      </c>
      <c r="G32" s="108" t="e">
        <f t="shared" si="2"/>
        <v>#VALUE!</v>
      </c>
      <c r="H32" s="133" t="e">
        <f t="shared" si="3"/>
        <v>#VALUE!</v>
      </c>
    </row>
    <row r="33" ht="18" customHeight="1" spans="1:8">
      <c r="A33" s="86" t="s">
        <v>298</v>
      </c>
      <c r="B33" s="80">
        <v>3155</v>
      </c>
      <c r="C33" s="108">
        <v>-1016</v>
      </c>
      <c r="D33" s="108">
        <v>-1273</v>
      </c>
      <c r="E33" s="108">
        <v>-475</v>
      </c>
      <c r="F33" s="108">
        <v>-528</v>
      </c>
      <c r="G33" s="108">
        <f t="shared" si="2"/>
        <v>-53</v>
      </c>
      <c r="H33" s="133">
        <f t="shared" si="3"/>
        <v>111.157894736842</v>
      </c>
    </row>
    <row r="34" ht="24.75" customHeight="1" spans="1:8">
      <c r="A34" s="137" t="s">
        <v>336</v>
      </c>
      <c r="B34" s="80">
        <v>3156</v>
      </c>
      <c r="C34" s="134">
        <f>SUM(C35:C36)</f>
        <v>0</v>
      </c>
      <c r="D34" s="135">
        <f>SUM(D35:D36)</f>
        <v>0</v>
      </c>
      <c r="E34" s="134">
        <f>SUM(E35:E36)</f>
        <v>-45</v>
      </c>
      <c r="F34" s="134">
        <f>SUM(F35:F36)</f>
        <v>0</v>
      </c>
      <c r="G34" s="108">
        <f t="shared" si="2"/>
        <v>45</v>
      </c>
      <c r="H34" s="133">
        <f t="shared" si="3"/>
        <v>0</v>
      </c>
    </row>
    <row r="35" ht="38.25" customHeight="1" spans="1:8">
      <c r="A35" s="86" t="s">
        <v>53</v>
      </c>
      <c r="B35" s="80" t="s">
        <v>337</v>
      </c>
      <c r="C35" s="108" t="s">
        <v>183</v>
      </c>
      <c r="D35" s="108" t="s">
        <v>183</v>
      </c>
      <c r="E35" s="108">
        <v>-45</v>
      </c>
      <c r="F35" s="108" t="s">
        <v>183</v>
      </c>
      <c r="G35" s="108" t="e">
        <f t="shared" si="2"/>
        <v>#VALUE!</v>
      </c>
      <c r="H35" s="133" t="e">
        <f t="shared" si="3"/>
        <v>#VALUE!</v>
      </c>
    </row>
    <row r="36" ht="55.5" customHeight="1" spans="1:8">
      <c r="A36" s="86" t="s">
        <v>54</v>
      </c>
      <c r="B36" s="80" t="s">
        <v>338</v>
      </c>
      <c r="C36" s="108" t="s">
        <v>183</v>
      </c>
      <c r="D36" s="108" t="s">
        <v>183</v>
      </c>
      <c r="E36" s="108" t="s">
        <v>183</v>
      </c>
      <c r="F36" s="108" t="s">
        <v>183</v>
      </c>
      <c r="G36" s="108" t="e">
        <f t="shared" si="2"/>
        <v>#VALUE!</v>
      </c>
      <c r="H36" s="133" t="e">
        <f t="shared" si="3"/>
        <v>#VALUE!</v>
      </c>
    </row>
    <row r="37" ht="18" customHeight="1" spans="1:8">
      <c r="A37" s="86" t="s">
        <v>339</v>
      </c>
      <c r="B37" s="80">
        <v>3157</v>
      </c>
      <c r="C37" s="108">
        <v>-116</v>
      </c>
      <c r="D37" s="108">
        <v>-106</v>
      </c>
      <c r="E37" s="108">
        <v>-60</v>
      </c>
      <c r="F37" s="108">
        <v>-38</v>
      </c>
      <c r="G37" s="108">
        <f t="shared" si="2"/>
        <v>22</v>
      </c>
      <c r="H37" s="133">
        <f t="shared" si="3"/>
        <v>63.3333333333333</v>
      </c>
    </row>
    <row r="38" ht="18" customHeight="1" spans="1:8">
      <c r="A38" s="86" t="s">
        <v>340</v>
      </c>
      <c r="B38" s="80">
        <v>3160</v>
      </c>
      <c r="C38" s="108" t="s">
        <v>183</v>
      </c>
      <c r="D38" s="108" t="s">
        <v>183</v>
      </c>
      <c r="E38" s="108" t="s">
        <v>183</v>
      </c>
      <c r="F38" s="108" t="s">
        <v>183</v>
      </c>
      <c r="G38" s="108" t="e">
        <f t="shared" si="2"/>
        <v>#VALUE!</v>
      </c>
      <c r="H38" s="133" t="e">
        <f t="shared" si="3"/>
        <v>#VALUE!</v>
      </c>
    </row>
    <row r="39" ht="18" customHeight="1" spans="1:8">
      <c r="A39" s="86" t="s">
        <v>341</v>
      </c>
      <c r="B39" s="80">
        <v>3170</v>
      </c>
      <c r="C39" s="108">
        <v>-102</v>
      </c>
      <c r="D39" s="108">
        <v>-184</v>
      </c>
      <c r="E39" s="108">
        <v>-50</v>
      </c>
      <c r="F39" s="108">
        <v>12</v>
      </c>
      <c r="G39" s="108">
        <f t="shared" si="2"/>
        <v>62</v>
      </c>
      <c r="H39" s="133">
        <f t="shared" si="3"/>
        <v>-24</v>
      </c>
    </row>
    <row r="40" ht="20.1" customHeight="1" spans="1:8">
      <c r="A40" s="84" t="s">
        <v>342</v>
      </c>
      <c r="B40" s="136">
        <v>3195</v>
      </c>
      <c r="C40" s="75">
        <f>SUM(C7,C20)</f>
        <v>-458</v>
      </c>
      <c r="D40" s="129">
        <f>SUM(D7,D20)</f>
        <v>152</v>
      </c>
      <c r="E40" s="75">
        <f>SUM(E7,E20)</f>
        <v>-520</v>
      </c>
      <c r="F40" s="75">
        <f>SUM(F7,F20)</f>
        <v>152</v>
      </c>
      <c r="G40" s="130">
        <f t="shared" si="2"/>
        <v>672</v>
      </c>
      <c r="H40" s="131">
        <f t="shared" si="3"/>
        <v>-29.2307692307692</v>
      </c>
    </row>
    <row r="41" ht="20.1" customHeight="1" spans="1:8">
      <c r="A41" s="124" t="s">
        <v>343</v>
      </c>
      <c r="B41" s="125"/>
      <c r="C41" s="125"/>
      <c r="D41" s="138"/>
      <c r="E41" s="139"/>
      <c r="F41" s="139"/>
      <c r="G41" s="139"/>
      <c r="H41" s="140"/>
    </row>
    <row r="42" ht="20.1" customHeight="1" spans="1:8">
      <c r="A42" s="127" t="s">
        <v>344</v>
      </c>
      <c r="B42" s="128">
        <v>3200</v>
      </c>
      <c r="C42" s="75">
        <f>SUM(C43,C45:C49)</f>
        <v>0</v>
      </c>
      <c r="D42" s="129">
        <f>SUM(D43,D45:D49)</f>
        <v>0</v>
      </c>
      <c r="E42" s="75">
        <f>SUM(E43,E45:E49)</f>
        <v>0</v>
      </c>
      <c r="F42" s="75">
        <f>SUM(F43,F45:F49)</f>
        <v>0</v>
      </c>
      <c r="G42" s="130">
        <f>F42-E42</f>
        <v>0</v>
      </c>
      <c r="H42" s="131" t="e">
        <f>(F42/E42)*100</f>
        <v>#DIV/0!</v>
      </c>
    </row>
    <row r="43" ht="18" customHeight="1" spans="1:8">
      <c r="A43" s="86" t="s">
        <v>345</v>
      </c>
      <c r="B43" s="80">
        <v>3210</v>
      </c>
      <c r="C43" s="108"/>
      <c r="D43" s="108"/>
      <c r="E43" s="108"/>
      <c r="F43" s="108"/>
      <c r="G43" s="108">
        <f>F43-E43</f>
        <v>0</v>
      </c>
      <c r="H43" s="133" t="e">
        <f>(F43/E43)*100</f>
        <v>#DIV/0!</v>
      </c>
    </row>
    <row r="44" ht="18" customHeight="1" spans="1:8">
      <c r="A44" s="86" t="s">
        <v>346</v>
      </c>
      <c r="B44" s="80">
        <v>3215</v>
      </c>
      <c r="C44" s="108"/>
      <c r="D44" s="108"/>
      <c r="E44" s="108"/>
      <c r="F44" s="108"/>
      <c r="G44" s="108">
        <f t="shared" ref="G44:G51" si="4">F44-E44</f>
        <v>0</v>
      </c>
      <c r="H44" s="133" t="e">
        <f t="shared" ref="H44:H51" si="5">(F44/E44)*100</f>
        <v>#DIV/0!</v>
      </c>
    </row>
    <row r="45" ht="18" customHeight="1" spans="1:8">
      <c r="A45" s="86" t="s">
        <v>347</v>
      </c>
      <c r="B45" s="80">
        <v>3220</v>
      </c>
      <c r="C45" s="108"/>
      <c r="D45" s="108"/>
      <c r="E45" s="108"/>
      <c r="F45" s="108"/>
      <c r="G45" s="108">
        <f t="shared" si="4"/>
        <v>0</v>
      </c>
      <c r="H45" s="133" t="e">
        <f t="shared" si="5"/>
        <v>#DIV/0!</v>
      </c>
    </row>
    <row r="46" ht="18" customHeight="1" spans="1:8">
      <c r="A46" s="86" t="s">
        <v>348</v>
      </c>
      <c r="B46" s="80">
        <v>3225</v>
      </c>
      <c r="C46" s="108"/>
      <c r="D46" s="108"/>
      <c r="E46" s="108"/>
      <c r="F46" s="108"/>
      <c r="G46" s="108">
        <f t="shared" si="4"/>
        <v>0</v>
      </c>
      <c r="H46" s="133" t="e">
        <f t="shared" si="5"/>
        <v>#DIV/0!</v>
      </c>
    </row>
    <row r="47" ht="18" customHeight="1" spans="1:8">
      <c r="A47" s="86" t="s">
        <v>349</v>
      </c>
      <c r="B47" s="80">
        <v>3230</v>
      </c>
      <c r="C47" s="108"/>
      <c r="D47" s="108"/>
      <c r="E47" s="108"/>
      <c r="F47" s="108"/>
      <c r="G47" s="108">
        <f t="shared" si="4"/>
        <v>0</v>
      </c>
      <c r="H47" s="133" t="e">
        <f t="shared" si="5"/>
        <v>#DIV/0!</v>
      </c>
    </row>
    <row r="48" ht="18" customHeight="1" spans="1:8">
      <c r="A48" s="86" t="s">
        <v>350</v>
      </c>
      <c r="B48" s="80">
        <v>3235</v>
      </c>
      <c r="C48" s="108"/>
      <c r="D48" s="108"/>
      <c r="E48" s="108"/>
      <c r="F48" s="108"/>
      <c r="G48" s="108">
        <f t="shared" si="4"/>
        <v>0</v>
      </c>
      <c r="H48" s="133" t="e">
        <f t="shared" si="5"/>
        <v>#DIV/0!</v>
      </c>
    </row>
    <row r="49" ht="18" customHeight="1" spans="1:8">
      <c r="A49" s="86" t="s">
        <v>351</v>
      </c>
      <c r="B49" s="80">
        <v>3240</v>
      </c>
      <c r="C49" s="108"/>
      <c r="D49" s="108"/>
      <c r="E49" s="108"/>
      <c r="F49" s="108"/>
      <c r="G49" s="108">
        <f t="shared" si="4"/>
        <v>0</v>
      </c>
      <c r="H49" s="133" t="e">
        <f t="shared" si="5"/>
        <v>#DIV/0!</v>
      </c>
    </row>
    <row r="50" ht="20.1" customHeight="1" spans="1:8">
      <c r="A50" s="84" t="s">
        <v>352</v>
      </c>
      <c r="B50" s="136">
        <v>3255</v>
      </c>
      <c r="C50" s="129">
        <f>SUM(C51,C53,C58,C59)</f>
        <v>-14</v>
      </c>
      <c r="D50" s="129">
        <f>SUM(D51,D53,D58,D59)</f>
        <v>-106</v>
      </c>
      <c r="E50" s="75">
        <f>SUM(E51,E53,E58,E59)</f>
        <v>-2257</v>
      </c>
      <c r="F50" s="75">
        <f>SUM(F51,F53,F58,F59)</f>
        <v>-15</v>
      </c>
      <c r="G50" s="130">
        <f t="shared" si="4"/>
        <v>2242</v>
      </c>
      <c r="H50" s="131">
        <f t="shared" si="5"/>
        <v>0.664599025254763</v>
      </c>
    </row>
    <row r="51" ht="18" customHeight="1" spans="1:8">
      <c r="A51" s="86" t="s">
        <v>353</v>
      </c>
      <c r="B51" s="80">
        <v>3260</v>
      </c>
      <c r="C51" s="108" t="s">
        <v>183</v>
      </c>
      <c r="D51" s="108" t="s">
        <v>183</v>
      </c>
      <c r="E51" s="108" t="s">
        <v>183</v>
      </c>
      <c r="F51" s="108" t="s">
        <v>183</v>
      </c>
      <c r="G51" s="108" t="e">
        <f t="shared" si="4"/>
        <v>#VALUE!</v>
      </c>
      <c r="H51" s="133" t="e">
        <f t="shared" si="5"/>
        <v>#VALUE!</v>
      </c>
    </row>
    <row r="52" ht="18" customHeight="1" spans="1:8">
      <c r="A52" s="86" t="s">
        <v>354</v>
      </c>
      <c r="B52" s="80">
        <v>3265</v>
      </c>
      <c r="C52" s="108" t="s">
        <v>183</v>
      </c>
      <c r="D52" s="108" t="s">
        <v>183</v>
      </c>
      <c r="E52" s="108" t="s">
        <v>183</v>
      </c>
      <c r="F52" s="108" t="s">
        <v>183</v>
      </c>
      <c r="G52" s="108" t="e">
        <f t="shared" ref="G52:G60" si="6">F52-E52</f>
        <v>#VALUE!</v>
      </c>
      <c r="H52" s="133" t="e">
        <f t="shared" ref="H52:H60" si="7">(F52/E52)*100</f>
        <v>#VALUE!</v>
      </c>
    </row>
    <row r="53" ht="18" customHeight="1" spans="1:8">
      <c r="A53" s="86" t="s">
        <v>355</v>
      </c>
      <c r="B53" s="80">
        <v>3270</v>
      </c>
      <c r="C53" s="108">
        <v>-14</v>
      </c>
      <c r="D53" s="108">
        <v>-106</v>
      </c>
      <c r="E53" s="108">
        <v>-2257</v>
      </c>
      <c r="F53" s="108">
        <v>-15</v>
      </c>
      <c r="G53" s="108">
        <f t="shared" si="6"/>
        <v>2242</v>
      </c>
      <c r="H53" s="133">
        <f t="shared" si="7"/>
        <v>0.664599025254763</v>
      </c>
    </row>
    <row r="54" ht="18" customHeight="1" spans="1:8">
      <c r="A54" s="86" t="s">
        <v>356</v>
      </c>
      <c r="B54" s="80">
        <v>3271</v>
      </c>
      <c r="C54" s="108" t="s">
        <v>183</v>
      </c>
      <c r="D54" s="108" t="s">
        <v>183</v>
      </c>
      <c r="E54" s="108">
        <v>-2208</v>
      </c>
      <c r="F54" s="108" t="s">
        <v>183</v>
      </c>
      <c r="G54" s="108" t="e">
        <f t="shared" si="6"/>
        <v>#VALUE!</v>
      </c>
      <c r="H54" s="133" t="e">
        <f t="shared" si="7"/>
        <v>#VALUE!</v>
      </c>
    </row>
    <row r="55" ht="18" customHeight="1" spans="1:8">
      <c r="A55" s="86" t="s">
        <v>357</v>
      </c>
      <c r="B55" s="80">
        <v>3272</v>
      </c>
      <c r="C55" s="108" t="s">
        <v>183</v>
      </c>
      <c r="D55" s="108" t="s">
        <v>183</v>
      </c>
      <c r="E55" s="108" t="s">
        <v>183</v>
      </c>
      <c r="F55" s="108" t="s">
        <v>183</v>
      </c>
      <c r="G55" s="108" t="e">
        <f t="shared" si="6"/>
        <v>#VALUE!</v>
      </c>
      <c r="H55" s="133" t="e">
        <f t="shared" si="7"/>
        <v>#VALUE!</v>
      </c>
    </row>
    <row r="56" ht="18" customHeight="1" spans="1:8">
      <c r="A56" s="86" t="s">
        <v>358</v>
      </c>
      <c r="B56" s="80">
        <v>3273</v>
      </c>
      <c r="C56" s="108">
        <v>-14</v>
      </c>
      <c r="D56" s="108">
        <v>-106</v>
      </c>
      <c r="E56" s="108">
        <v>-49</v>
      </c>
      <c r="F56" s="108">
        <v>-15</v>
      </c>
      <c r="G56" s="108">
        <f t="shared" si="6"/>
        <v>34</v>
      </c>
      <c r="H56" s="133">
        <f t="shared" si="7"/>
        <v>30.6122448979592</v>
      </c>
    </row>
    <row r="57" ht="18" customHeight="1" spans="1:8">
      <c r="A57" s="86" t="s">
        <v>359</v>
      </c>
      <c r="B57" s="80">
        <v>3274</v>
      </c>
      <c r="C57" s="108" t="s">
        <v>183</v>
      </c>
      <c r="D57" s="108" t="s">
        <v>183</v>
      </c>
      <c r="E57" s="108" t="s">
        <v>183</v>
      </c>
      <c r="F57" s="108" t="s">
        <v>183</v>
      </c>
      <c r="G57" s="108" t="e">
        <f t="shared" si="6"/>
        <v>#VALUE!</v>
      </c>
      <c r="H57" s="133" t="e">
        <f t="shared" si="7"/>
        <v>#VALUE!</v>
      </c>
    </row>
    <row r="58" ht="18" customHeight="1" spans="1:8">
      <c r="A58" s="86" t="s">
        <v>360</v>
      </c>
      <c r="B58" s="80">
        <v>3280</v>
      </c>
      <c r="C58" s="108" t="s">
        <v>183</v>
      </c>
      <c r="D58" s="108" t="s">
        <v>183</v>
      </c>
      <c r="E58" s="108" t="s">
        <v>183</v>
      </c>
      <c r="F58" s="108" t="s">
        <v>183</v>
      </c>
      <c r="G58" s="108" t="e">
        <f t="shared" si="6"/>
        <v>#VALUE!</v>
      </c>
      <c r="H58" s="133" t="e">
        <f t="shared" si="7"/>
        <v>#VALUE!</v>
      </c>
    </row>
    <row r="59" ht="18" customHeight="1" spans="1:8">
      <c r="A59" s="86" t="s">
        <v>361</v>
      </c>
      <c r="B59" s="80">
        <v>3290</v>
      </c>
      <c r="C59" s="108" t="s">
        <v>183</v>
      </c>
      <c r="D59" s="108" t="s">
        <v>183</v>
      </c>
      <c r="E59" s="108" t="s">
        <v>183</v>
      </c>
      <c r="F59" s="108" t="s">
        <v>183</v>
      </c>
      <c r="G59" s="108" t="e">
        <f t="shared" si="6"/>
        <v>#VALUE!</v>
      </c>
      <c r="H59" s="133" t="e">
        <f t="shared" si="7"/>
        <v>#VALUE!</v>
      </c>
    </row>
    <row r="60" ht="20.1" customHeight="1" spans="1:8">
      <c r="A60" s="141" t="s">
        <v>362</v>
      </c>
      <c r="B60" s="142">
        <v>3295</v>
      </c>
      <c r="C60" s="143">
        <f>SUM(C42,C50)</f>
        <v>-14</v>
      </c>
      <c r="D60" s="144">
        <f>SUM(D42,D50)</f>
        <v>-106</v>
      </c>
      <c r="E60" s="143">
        <f>SUM(E42,E50)</f>
        <v>-2257</v>
      </c>
      <c r="F60" s="143">
        <f>SUM(F42,F50)</f>
        <v>-15</v>
      </c>
      <c r="G60" s="145">
        <f t="shared" si="6"/>
        <v>2242</v>
      </c>
      <c r="H60" s="146">
        <f t="shared" si="7"/>
        <v>0.664599025254763</v>
      </c>
    </row>
    <row r="61" ht="20.1" customHeight="1" spans="1:8">
      <c r="A61" s="124" t="s">
        <v>363</v>
      </c>
      <c r="B61" s="125"/>
      <c r="C61" s="125"/>
      <c r="D61" s="125"/>
      <c r="E61" s="125"/>
      <c r="F61" s="125"/>
      <c r="G61" s="147"/>
      <c r="H61" s="148"/>
    </row>
    <row r="62" ht="20.1" customHeight="1" spans="1:8">
      <c r="A62" s="127" t="s">
        <v>364</v>
      </c>
      <c r="B62" s="128">
        <v>3300</v>
      </c>
      <c r="C62" s="149">
        <f>SUM(C63,C64,C68)</f>
        <v>0</v>
      </c>
      <c r="D62" s="150">
        <f>SUM(D63,D64,D68)</f>
        <v>0</v>
      </c>
      <c r="E62" s="149">
        <f>SUM(E63,E64,E68)</f>
        <v>0</v>
      </c>
      <c r="F62" s="149">
        <f>SUM(F63,F64,F68)</f>
        <v>0</v>
      </c>
      <c r="G62" s="151">
        <f t="shared" ref="G62:G70" si="8">F62-E62</f>
        <v>0</v>
      </c>
      <c r="H62" s="152" t="e">
        <f t="shared" ref="H62:H70" si="9">(F62/E62)*100</f>
        <v>#DIV/0!</v>
      </c>
    </row>
    <row r="63" ht="18" customHeight="1" spans="1:8">
      <c r="A63" s="86" t="s">
        <v>365</v>
      </c>
      <c r="B63" s="80">
        <v>3305</v>
      </c>
      <c r="C63" s="108"/>
      <c r="D63" s="108"/>
      <c r="E63" s="108"/>
      <c r="F63" s="108"/>
      <c r="G63" s="108">
        <f t="shared" si="8"/>
        <v>0</v>
      </c>
      <c r="H63" s="133" t="e">
        <f t="shared" si="9"/>
        <v>#DIV/0!</v>
      </c>
    </row>
    <row r="64" ht="18" customHeight="1" spans="1:8">
      <c r="A64" s="86" t="s">
        <v>366</v>
      </c>
      <c r="B64" s="80">
        <v>3310</v>
      </c>
      <c r="C64" s="134">
        <f>SUM(C65:C67)</f>
        <v>0</v>
      </c>
      <c r="D64" s="135">
        <f>SUM(D65:D67)</f>
        <v>0</v>
      </c>
      <c r="E64" s="134">
        <f>SUM(E65:E67)</f>
        <v>0</v>
      </c>
      <c r="F64" s="134">
        <f>SUM(F65:F67)</f>
        <v>0</v>
      </c>
      <c r="G64" s="108">
        <f t="shared" si="8"/>
        <v>0</v>
      </c>
      <c r="H64" s="133" t="e">
        <f t="shared" si="9"/>
        <v>#DIV/0!</v>
      </c>
    </row>
    <row r="65" ht="18" customHeight="1" spans="1:8">
      <c r="A65" s="86" t="s">
        <v>325</v>
      </c>
      <c r="B65" s="80">
        <v>3311</v>
      </c>
      <c r="C65" s="108"/>
      <c r="D65" s="108"/>
      <c r="E65" s="108"/>
      <c r="F65" s="108"/>
      <c r="G65" s="108">
        <f t="shared" si="8"/>
        <v>0</v>
      </c>
      <c r="H65" s="133" t="e">
        <f t="shared" si="9"/>
        <v>#DIV/0!</v>
      </c>
    </row>
    <row r="66" ht="18" customHeight="1" spans="1:8">
      <c r="A66" s="86" t="s">
        <v>326</v>
      </c>
      <c r="B66" s="80">
        <v>3312</v>
      </c>
      <c r="C66" s="108"/>
      <c r="D66" s="108"/>
      <c r="E66" s="108"/>
      <c r="F66" s="108"/>
      <c r="G66" s="108">
        <f t="shared" si="8"/>
        <v>0</v>
      </c>
      <c r="H66" s="133" t="e">
        <f t="shared" si="9"/>
        <v>#DIV/0!</v>
      </c>
    </row>
    <row r="67" ht="18" customHeight="1" spans="1:8">
      <c r="A67" s="86" t="s">
        <v>327</v>
      </c>
      <c r="B67" s="80">
        <v>3313</v>
      </c>
      <c r="C67" s="108"/>
      <c r="D67" s="108"/>
      <c r="E67" s="108"/>
      <c r="F67" s="108"/>
      <c r="G67" s="108">
        <f t="shared" si="8"/>
        <v>0</v>
      </c>
      <c r="H67" s="133" t="e">
        <f t="shared" si="9"/>
        <v>#DIV/0!</v>
      </c>
    </row>
    <row r="68" ht="18" customHeight="1" spans="1:8">
      <c r="A68" s="86" t="s">
        <v>351</v>
      </c>
      <c r="B68" s="80">
        <v>3320</v>
      </c>
      <c r="C68" s="108"/>
      <c r="D68" s="108"/>
      <c r="E68" s="108"/>
      <c r="F68" s="108"/>
      <c r="G68" s="108">
        <f t="shared" si="8"/>
        <v>0</v>
      </c>
      <c r="H68" s="133" t="e">
        <f t="shared" si="9"/>
        <v>#DIV/0!</v>
      </c>
    </row>
    <row r="69" ht="20.1" customHeight="1" spans="1:8">
      <c r="A69" s="84" t="s">
        <v>367</v>
      </c>
      <c r="B69" s="136">
        <v>3330</v>
      </c>
      <c r="C69" s="75">
        <f>SUM(C70,C71,C75:C78)</f>
        <v>-127</v>
      </c>
      <c r="D69" s="129">
        <f>SUM(D70,D71,D75:D78)</f>
        <v>-5</v>
      </c>
      <c r="E69" s="75">
        <f>SUM(E70,E71,E75:E78)</f>
        <v>-45</v>
      </c>
      <c r="F69" s="75">
        <f>SUM(F70,F71,F75:F78)</f>
        <v>0</v>
      </c>
      <c r="G69" s="130">
        <f t="shared" si="8"/>
        <v>45</v>
      </c>
      <c r="H69" s="131">
        <f t="shared" si="9"/>
        <v>0</v>
      </c>
    </row>
    <row r="70" ht="18" customHeight="1" spans="1:8">
      <c r="A70" s="86" t="s">
        <v>368</v>
      </c>
      <c r="B70" s="80">
        <v>3335</v>
      </c>
      <c r="C70" s="108" t="s">
        <v>183</v>
      </c>
      <c r="D70" s="108" t="s">
        <v>183</v>
      </c>
      <c r="E70" s="108" t="s">
        <v>183</v>
      </c>
      <c r="F70" s="108" t="s">
        <v>183</v>
      </c>
      <c r="G70" s="108" t="e">
        <f t="shared" si="8"/>
        <v>#VALUE!</v>
      </c>
      <c r="H70" s="133" t="e">
        <f t="shared" si="9"/>
        <v>#VALUE!</v>
      </c>
    </row>
    <row r="71" ht="18" customHeight="1" spans="1:8">
      <c r="A71" s="86" t="s">
        <v>369</v>
      </c>
      <c r="B71" s="80">
        <v>3340</v>
      </c>
      <c r="C71" s="134">
        <f>SUM(C72:C74)</f>
        <v>0</v>
      </c>
      <c r="D71" s="135">
        <f>SUM(D72:D74)</f>
        <v>0</v>
      </c>
      <c r="E71" s="134">
        <f>SUM(E72:E74)</f>
        <v>0</v>
      </c>
      <c r="F71" s="134">
        <f>SUM(F72:F74)</f>
        <v>0</v>
      </c>
      <c r="G71" s="108">
        <f t="shared" ref="G71:G83" si="10">F71-E71</f>
        <v>0</v>
      </c>
      <c r="H71" s="133" t="e">
        <f t="shared" ref="H71:H83" si="11">(F71/E71)*100</f>
        <v>#DIV/0!</v>
      </c>
    </row>
    <row r="72" ht="18" customHeight="1" spans="1:8">
      <c r="A72" s="86" t="s">
        <v>325</v>
      </c>
      <c r="B72" s="80">
        <v>3341</v>
      </c>
      <c r="C72" s="108" t="s">
        <v>183</v>
      </c>
      <c r="D72" s="108" t="s">
        <v>183</v>
      </c>
      <c r="E72" s="108" t="s">
        <v>183</v>
      </c>
      <c r="F72" s="108" t="s">
        <v>183</v>
      </c>
      <c r="G72" s="108" t="e">
        <f t="shared" si="10"/>
        <v>#VALUE!</v>
      </c>
      <c r="H72" s="133" t="e">
        <f t="shared" si="11"/>
        <v>#VALUE!</v>
      </c>
    </row>
    <row r="73" ht="18" customHeight="1" spans="1:8">
      <c r="A73" s="86" t="s">
        <v>326</v>
      </c>
      <c r="B73" s="80">
        <v>3342</v>
      </c>
      <c r="C73" s="108" t="s">
        <v>183</v>
      </c>
      <c r="D73" s="108" t="s">
        <v>183</v>
      </c>
      <c r="E73" s="108" t="s">
        <v>183</v>
      </c>
      <c r="F73" s="108" t="s">
        <v>183</v>
      </c>
      <c r="G73" s="108" t="e">
        <f t="shared" si="10"/>
        <v>#VALUE!</v>
      </c>
      <c r="H73" s="133" t="e">
        <f t="shared" si="11"/>
        <v>#VALUE!</v>
      </c>
    </row>
    <row r="74" ht="18" customHeight="1" spans="1:8">
      <c r="A74" s="86" t="s">
        <v>327</v>
      </c>
      <c r="B74" s="80">
        <v>3343</v>
      </c>
      <c r="C74" s="108" t="s">
        <v>183</v>
      </c>
      <c r="D74" s="108" t="s">
        <v>183</v>
      </c>
      <c r="E74" s="108" t="s">
        <v>183</v>
      </c>
      <c r="F74" s="108" t="s">
        <v>183</v>
      </c>
      <c r="G74" s="108" t="e">
        <f t="shared" si="10"/>
        <v>#VALUE!</v>
      </c>
      <c r="H74" s="133" t="e">
        <f t="shared" si="11"/>
        <v>#VALUE!</v>
      </c>
    </row>
    <row r="75" ht="18" customHeight="1" spans="1:8">
      <c r="A75" s="86" t="s">
        <v>370</v>
      </c>
      <c r="B75" s="80">
        <v>3350</v>
      </c>
      <c r="C75" s="108">
        <v>-127</v>
      </c>
      <c r="D75" s="108">
        <v>-5</v>
      </c>
      <c r="E75" s="108">
        <v>-45</v>
      </c>
      <c r="F75" s="108" t="s">
        <v>183</v>
      </c>
      <c r="G75" s="108" t="e">
        <f t="shared" si="10"/>
        <v>#VALUE!</v>
      </c>
      <c r="H75" s="133" t="e">
        <f t="shared" si="11"/>
        <v>#VALUE!</v>
      </c>
    </row>
    <row r="76" ht="21.75" customHeight="1" spans="1:8">
      <c r="A76" s="86" t="s">
        <v>371</v>
      </c>
      <c r="B76" s="80">
        <v>3360</v>
      </c>
      <c r="C76" s="108" t="s">
        <v>183</v>
      </c>
      <c r="D76" s="108" t="s">
        <v>183</v>
      </c>
      <c r="E76" s="108" t="s">
        <v>183</v>
      </c>
      <c r="F76" s="108" t="s">
        <v>183</v>
      </c>
      <c r="G76" s="108" t="e">
        <f t="shared" si="10"/>
        <v>#VALUE!</v>
      </c>
      <c r="H76" s="133" t="e">
        <f t="shared" si="11"/>
        <v>#VALUE!</v>
      </c>
    </row>
    <row r="77" ht="23.25" customHeight="1" spans="1:8">
      <c r="A77" s="86" t="s">
        <v>372</v>
      </c>
      <c r="B77" s="80">
        <v>3370</v>
      </c>
      <c r="C77" s="108" t="s">
        <v>183</v>
      </c>
      <c r="D77" s="108" t="s">
        <v>183</v>
      </c>
      <c r="E77" s="108" t="s">
        <v>183</v>
      </c>
      <c r="F77" s="108" t="s">
        <v>183</v>
      </c>
      <c r="G77" s="108" t="e">
        <f t="shared" si="10"/>
        <v>#VALUE!</v>
      </c>
      <c r="H77" s="133" t="e">
        <f t="shared" si="11"/>
        <v>#VALUE!</v>
      </c>
    </row>
    <row r="78" ht="18" customHeight="1" spans="1:8">
      <c r="A78" s="86" t="s">
        <v>361</v>
      </c>
      <c r="B78" s="80">
        <v>3380</v>
      </c>
      <c r="C78" s="108" t="s">
        <v>183</v>
      </c>
      <c r="D78" s="108" t="s">
        <v>183</v>
      </c>
      <c r="E78" s="108" t="s">
        <v>183</v>
      </c>
      <c r="F78" s="108" t="s">
        <v>183</v>
      </c>
      <c r="G78" s="108" t="e">
        <f t="shared" si="10"/>
        <v>#VALUE!</v>
      </c>
      <c r="H78" s="133" t="e">
        <f t="shared" si="11"/>
        <v>#VALUE!</v>
      </c>
    </row>
    <row r="79" ht="20.1" customHeight="1" spans="1:8">
      <c r="A79" s="84" t="s">
        <v>373</v>
      </c>
      <c r="B79" s="136">
        <v>3395</v>
      </c>
      <c r="C79" s="75">
        <f>SUM(C62,C69)</f>
        <v>-127</v>
      </c>
      <c r="D79" s="129">
        <f>SUM(D62,D69)</f>
        <v>-5</v>
      </c>
      <c r="E79" s="75">
        <f>SUM(E62,E69)</f>
        <v>-45</v>
      </c>
      <c r="F79" s="75">
        <f>SUM(F62,F69)</f>
        <v>0</v>
      </c>
      <c r="G79" s="130">
        <f t="shared" si="10"/>
        <v>45</v>
      </c>
      <c r="H79" s="131">
        <f t="shared" si="11"/>
        <v>0</v>
      </c>
    </row>
    <row r="80" ht="20.1" customHeight="1" spans="1:8">
      <c r="A80" s="84" t="s">
        <v>374</v>
      </c>
      <c r="B80" s="136">
        <v>3400</v>
      </c>
      <c r="C80" s="75">
        <f>SUM(C40,C60,C79)</f>
        <v>-599</v>
      </c>
      <c r="D80" s="129">
        <f>SUM(D40,D60,D79)</f>
        <v>41</v>
      </c>
      <c r="E80" s="75">
        <f>SUM(E40,E60,E79)</f>
        <v>-2822</v>
      </c>
      <c r="F80" s="75">
        <f>SUM(F40,F60,F79)</f>
        <v>137</v>
      </c>
      <c r="G80" s="130">
        <f t="shared" si="10"/>
        <v>2959</v>
      </c>
      <c r="H80" s="131">
        <f t="shared" si="11"/>
        <v>-4.85471296952516</v>
      </c>
    </row>
    <row r="81" ht="20.1" customHeight="1" spans="1:8">
      <c r="A81" s="86" t="s">
        <v>375</v>
      </c>
      <c r="B81" s="80">
        <v>3405</v>
      </c>
      <c r="C81" s="108">
        <v>514</v>
      </c>
      <c r="D81" s="108">
        <v>607</v>
      </c>
      <c r="E81" s="108">
        <v>-4957</v>
      </c>
      <c r="F81" s="108">
        <v>511</v>
      </c>
      <c r="G81" s="108">
        <f t="shared" si="10"/>
        <v>5468</v>
      </c>
      <c r="H81" s="133">
        <f t="shared" si="11"/>
        <v>-10.3086544280815</v>
      </c>
    </row>
    <row r="82" ht="20.1" customHeight="1" spans="1:8">
      <c r="A82" s="153" t="s">
        <v>376</v>
      </c>
      <c r="B82" s="80">
        <v>3410</v>
      </c>
      <c r="C82" s="108"/>
      <c r="D82" s="108"/>
      <c r="E82" s="108"/>
      <c r="F82" s="108"/>
      <c r="G82" s="108">
        <f t="shared" si="10"/>
        <v>0</v>
      </c>
      <c r="H82" s="133" t="e">
        <f t="shared" si="11"/>
        <v>#DIV/0!</v>
      </c>
    </row>
    <row r="83" ht="20.1" customHeight="1" spans="1:8">
      <c r="A83" s="86" t="s">
        <v>377</v>
      </c>
      <c r="B83" s="80">
        <v>3415</v>
      </c>
      <c r="C83" s="154">
        <f>SUM(C81,C80,C82)</f>
        <v>-85</v>
      </c>
      <c r="D83" s="155">
        <f>SUM(D81,D80,D82)</f>
        <v>648</v>
      </c>
      <c r="E83" s="154">
        <f>SUM(E81,E80,E82)</f>
        <v>-7779</v>
      </c>
      <c r="F83" s="154">
        <f>SUM(F81,F80,F82)</f>
        <v>648</v>
      </c>
      <c r="G83" s="108">
        <f t="shared" si="10"/>
        <v>8427</v>
      </c>
      <c r="H83" s="133">
        <f t="shared" si="11"/>
        <v>-8.33011955264173</v>
      </c>
    </row>
    <row r="84" ht="15.75" customHeight="1" spans="1:8">
      <c r="A84" s="156"/>
      <c r="B84" s="5"/>
      <c r="C84" s="157"/>
      <c r="D84" s="157"/>
      <c r="E84" s="157"/>
      <c r="F84" s="157"/>
      <c r="G84" s="157"/>
      <c r="H84" s="158"/>
    </row>
    <row r="85" s="120" customFormat="1" ht="15" customHeight="1" spans="1:8">
      <c r="A85" s="4"/>
      <c r="B85" s="79"/>
      <c r="C85" s="79"/>
      <c r="D85" s="79"/>
      <c r="E85" s="79"/>
      <c r="F85" s="79"/>
      <c r="G85" s="79"/>
      <c r="H85" s="79"/>
    </row>
    <row r="86" s="78" customFormat="1" ht="21.75" customHeight="1" spans="1:6">
      <c r="A86" s="159" t="s">
        <v>137</v>
      </c>
      <c r="B86" s="5"/>
      <c r="C86" s="93" t="s">
        <v>271</v>
      </c>
      <c r="D86" s="93"/>
      <c r="E86" s="160"/>
      <c r="F86" s="78" t="s">
        <v>139</v>
      </c>
    </row>
    <row r="87" spans="1:8">
      <c r="A87" s="94"/>
      <c r="B87" s="78"/>
      <c r="C87" s="5" t="s">
        <v>140</v>
      </c>
      <c r="D87" s="5"/>
      <c r="E87" s="78"/>
      <c r="F87" s="2"/>
      <c r="G87" s="2"/>
      <c r="H87" s="2"/>
    </row>
  </sheetData>
  <mergeCells count="9">
    <mergeCell ref="A1:H1"/>
    <mergeCell ref="C3:D3"/>
    <mergeCell ref="E3:H3"/>
    <mergeCell ref="D41:H41"/>
    <mergeCell ref="C86:D86"/>
    <mergeCell ref="C87:D87"/>
    <mergeCell ref="F87:H87"/>
    <mergeCell ref="A3:A4"/>
    <mergeCell ref="B3:B4"/>
  </mergeCells>
  <pageMargins left="1.18110236220472" right="0.393700787401575" top="0.78740157480315" bottom="0.78740157480315" header="0.196850393700787" footer="0.236220472440945"/>
  <pageSetup paperSize="9" scale="55" orientation="landscape"/>
  <headerFooter alignWithMargins="0">
    <oddHeader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G62:H63 G69:H70 G42:H43 H20 G50:H51 G79:H81 G40:H40 G60:H60 H7:H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99"/>
  </sheetPr>
  <dimension ref="A1:S183"/>
  <sheetViews>
    <sheetView view="pageBreakPreview" zoomScale="55" zoomScaleNormal="52" workbookViewId="0">
      <selection activeCell="K28" sqref="K28:L28"/>
    </sheetView>
  </sheetViews>
  <sheetFormatPr defaultColWidth="9.11111111111111" defaultRowHeight="18.75"/>
  <cols>
    <col min="1" max="1" width="50.6666666666667" style="78" customWidth="1"/>
    <col min="2" max="2" width="16.1111111111111" style="5" customWidth="1"/>
    <col min="3" max="8" width="15.1111111111111" style="5" customWidth="1"/>
    <col min="9" max="16" width="15.1111111111111" style="78" customWidth="1"/>
    <col min="17" max="17" width="15.6666666666667" style="78" customWidth="1"/>
    <col min="18" max="19" width="15.1111111111111" style="78" customWidth="1"/>
    <col min="20" max="20" width="13.5555555555556" style="78" customWidth="1"/>
    <col min="21" max="21" width="9.11111111111111" style="78"/>
    <col min="22" max="22" width="9.11111111111111" style="78" customWidth="1"/>
    <col min="23" max="16384" width="9.11111111111111" style="78"/>
  </cols>
  <sheetData>
    <row r="1" spans="1:15">
      <c r="A1" s="79" t="s">
        <v>378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2:8">
      <c r="B2" s="78"/>
      <c r="C2" s="78"/>
      <c r="D2" s="78"/>
      <c r="E2" s="78"/>
      <c r="F2" s="78"/>
      <c r="G2" s="78"/>
      <c r="H2" s="78"/>
    </row>
    <row r="3" ht="57" customHeight="1" spans="1:19">
      <c r="A3" s="80" t="s">
        <v>33</v>
      </c>
      <c r="B3" s="80"/>
      <c r="C3" s="80"/>
      <c r="D3" s="80"/>
      <c r="E3" s="80"/>
      <c r="F3" s="80"/>
      <c r="G3" s="81" t="s">
        <v>34</v>
      </c>
      <c r="H3" s="82" t="s">
        <v>35</v>
      </c>
      <c r="I3" s="109"/>
      <c r="J3" s="109"/>
      <c r="K3" s="110"/>
      <c r="L3" s="111" t="s">
        <v>274</v>
      </c>
      <c r="M3" s="111"/>
      <c r="N3" s="111"/>
      <c r="O3" s="111"/>
      <c r="P3" s="111"/>
      <c r="Q3" s="111"/>
      <c r="R3" s="111"/>
      <c r="S3" s="111"/>
    </row>
    <row r="4" ht="56.25" customHeight="1" spans="1:19">
      <c r="A4" s="80"/>
      <c r="B4" s="80"/>
      <c r="C4" s="80"/>
      <c r="D4" s="80"/>
      <c r="E4" s="80"/>
      <c r="F4" s="80"/>
      <c r="G4" s="81"/>
      <c r="H4" s="83" t="s">
        <v>37</v>
      </c>
      <c r="I4" s="103"/>
      <c r="J4" s="81" t="s">
        <v>38</v>
      </c>
      <c r="K4" s="81"/>
      <c r="L4" s="81" t="s">
        <v>169</v>
      </c>
      <c r="M4" s="81"/>
      <c r="N4" s="83" t="s">
        <v>40</v>
      </c>
      <c r="O4" s="103"/>
      <c r="P4" s="80" t="s">
        <v>41</v>
      </c>
      <c r="Q4" s="80"/>
      <c r="R4" s="80" t="s">
        <v>42</v>
      </c>
      <c r="S4" s="80"/>
    </row>
    <row r="5" ht="18" customHeight="1" spans="1:19">
      <c r="A5" s="80">
        <v>1</v>
      </c>
      <c r="B5" s="80"/>
      <c r="C5" s="80"/>
      <c r="D5" s="80"/>
      <c r="E5" s="80"/>
      <c r="F5" s="80"/>
      <c r="G5" s="81">
        <v>2</v>
      </c>
      <c r="H5" s="81"/>
      <c r="I5" s="81"/>
      <c r="J5" s="81"/>
      <c r="K5" s="81"/>
      <c r="L5" s="81">
        <v>5</v>
      </c>
      <c r="M5" s="81">
        <v>5</v>
      </c>
      <c r="N5" s="81">
        <v>6</v>
      </c>
      <c r="O5" s="81"/>
      <c r="P5" s="80">
        <v>7</v>
      </c>
      <c r="Q5" s="80"/>
      <c r="R5" s="80">
        <v>8</v>
      </c>
      <c r="S5" s="80"/>
    </row>
    <row r="6" s="25" customFormat="1" ht="37.5" customHeight="1" spans="1:19">
      <c r="A6" s="84" t="s">
        <v>57</v>
      </c>
      <c r="B6" s="84"/>
      <c r="C6" s="84"/>
      <c r="D6" s="84"/>
      <c r="E6" s="84"/>
      <c r="F6" s="84"/>
      <c r="G6" s="85">
        <v>4000</v>
      </c>
      <c r="H6" s="75">
        <f t="shared" ref="H6:O6" si="0">SUM(H7:H12)</f>
        <v>14</v>
      </c>
      <c r="I6" s="75">
        <f t="shared" si="0"/>
        <v>0</v>
      </c>
      <c r="J6" s="75">
        <f t="shared" si="0"/>
        <v>91</v>
      </c>
      <c r="K6" s="75">
        <f t="shared" si="0"/>
        <v>0</v>
      </c>
      <c r="L6" s="75">
        <f t="shared" si="0"/>
        <v>2257</v>
      </c>
      <c r="M6" s="75">
        <f t="shared" si="0"/>
        <v>0</v>
      </c>
      <c r="N6" s="75">
        <f t="shared" si="0"/>
        <v>15</v>
      </c>
      <c r="O6" s="75">
        <f t="shared" si="0"/>
        <v>0</v>
      </c>
      <c r="P6" s="75">
        <f t="shared" ref="P6:P12" si="1">SUM(N6-L6)</f>
        <v>-2242</v>
      </c>
      <c r="Q6" s="75">
        <f t="shared" ref="Q6:Q12" si="2">SUM(B6,E6,G6,M6)</f>
        <v>4000</v>
      </c>
      <c r="R6" s="117">
        <f t="shared" ref="R6:R12" si="3">(N6/L6)*100</f>
        <v>0.664599025254763</v>
      </c>
      <c r="S6" s="117">
        <f t="shared" ref="S6:S12" si="4">SUM(D6,G6,I6,O6)</f>
        <v>4000</v>
      </c>
    </row>
    <row r="7" ht="20.1" customHeight="1" spans="1:19">
      <c r="A7" s="86" t="s">
        <v>379</v>
      </c>
      <c r="B7" s="86"/>
      <c r="C7" s="86"/>
      <c r="D7" s="86"/>
      <c r="E7" s="86"/>
      <c r="F7" s="86"/>
      <c r="G7" s="87" t="s">
        <v>380</v>
      </c>
      <c r="H7" s="88"/>
      <c r="I7" s="88"/>
      <c r="J7" s="112"/>
      <c r="K7" s="112"/>
      <c r="L7" s="88"/>
      <c r="M7" s="88"/>
      <c r="N7" s="112"/>
      <c r="O7" s="112"/>
      <c r="P7" s="113">
        <f t="shared" si="1"/>
        <v>0</v>
      </c>
      <c r="Q7" s="113">
        <f t="shared" si="2"/>
        <v>0</v>
      </c>
      <c r="R7" s="62" t="e">
        <f t="shared" si="3"/>
        <v>#DIV/0!</v>
      </c>
      <c r="S7" s="62">
        <f t="shared" si="4"/>
        <v>0</v>
      </c>
    </row>
    <row r="8" ht="20.1" customHeight="1" spans="1:19">
      <c r="A8" s="86" t="s">
        <v>381</v>
      </c>
      <c r="B8" s="86"/>
      <c r="C8" s="86"/>
      <c r="D8" s="86"/>
      <c r="E8" s="86"/>
      <c r="F8" s="86"/>
      <c r="G8" s="87">
        <v>4020</v>
      </c>
      <c r="H8" s="88"/>
      <c r="I8" s="88"/>
      <c r="J8" s="112"/>
      <c r="K8" s="112"/>
      <c r="L8" s="88">
        <v>2208</v>
      </c>
      <c r="M8" s="88"/>
      <c r="N8" s="112"/>
      <c r="O8" s="112"/>
      <c r="P8" s="113">
        <f t="shared" si="1"/>
        <v>-2208</v>
      </c>
      <c r="Q8" s="113">
        <f t="shared" si="2"/>
        <v>4020</v>
      </c>
      <c r="R8" s="62">
        <f t="shared" si="3"/>
        <v>0</v>
      </c>
      <c r="S8" s="62">
        <f t="shared" si="4"/>
        <v>4020</v>
      </c>
    </row>
    <row r="9" ht="19.5" customHeight="1" spans="1:19">
      <c r="A9" s="86" t="s">
        <v>382</v>
      </c>
      <c r="B9" s="86"/>
      <c r="C9" s="86"/>
      <c r="D9" s="86"/>
      <c r="E9" s="86"/>
      <c r="F9" s="86"/>
      <c r="G9" s="87">
        <v>4030</v>
      </c>
      <c r="H9" s="88">
        <v>14</v>
      </c>
      <c r="I9" s="88"/>
      <c r="J9" s="112">
        <v>91</v>
      </c>
      <c r="K9" s="112"/>
      <c r="L9" s="88">
        <v>49</v>
      </c>
      <c r="M9" s="88"/>
      <c r="N9" s="112">
        <v>15</v>
      </c>
      <c r="O9" s="112"/>
      <c r="P9" s="113">
        <f t="shared" si="1"/>
        <v>-34</v>
      </c>
      <c r="Q9" s="113">
        <f t="shared" si="2"/>
        <v>4030</v>
      </c>
      <c r="R9" s="62">
        <f t="shared" si="3"/>
        <v>30.6122448979592</v>
      </c>
      <c r="S9" s="62">
        <f t="shared" si="4"/>
        <v>4030</v>
      </c>
    </row>
    <row r="10" ht="20.1" customHeight="1" spans="1:19">
      <c r="A10" s="86" t="s">
        <v>383</v>
      </c>
      <c r="B10" s="86"/>
      <c r="C10" s="86"/>
      <c r="D10" s="86"/>
      <c r="E10" s="86"/>
      <c r="F10" s="86"/>
      <c r="G10" s="87">
        <v>4040</v>
      </c>
      <c r="H10" s="88"/>
      <c r="I10" s="88"/>
      <c r="J10" s="112"/>
      <c r="K10" s="112"/>
      <c r="L10" s="88"/>
      <c r="M10" s="88"/>
      <c r="N10" s="112"/>
      <c r="O10" s="112"/>
      <c r="P10" s="113">
        <f t="shared" si="1"/>
        <v>0</v>
      </c>
      <c r="Q10" s="113">
        <f t="shared" si="2"/>
        <v>4040</v>
      </c>
      <c r="R10" s="62" t="e">
        <f t="shared" si="3"/>
        <v>#DIV/0!</v>
      </c>
      <c r="S10" s="62">
        <f t="shared" si="4"/>
        <v>4040</v>
      </c>
    </row>
    <row r="11" ht="21" customHeight="1" spans="1:19">
      <c r="A11" s="86" t="s">
        <v>384</v>
      </c>
      <c r="B11" s="86"/>
      <c r="C11" s="86"/>
      <c r="D11" s="86"/>
      <c r="E11" s="86"/>
      <c r="F11" s="86"/>
      <c r="G11" s="87">
        <v>4050</v>
      </c>
      <c r="H11" s="88"/>
      <c r="I11" s="88"/>
      <c r="J11" s="112"/>
      <c r="K11" s="112"/>
      <c r="L11" s="88"/>
      <c r="M11" s="88"/>
      <c r="N11" s="112"/>
      <c r="O11" s="112"/>
      <c r="P11" s="113">
        <f t="shared" si="1"/>
        <v>0</v>
      </c>
      <c r="Q11" s="113">
        <f t="shared" si="2"/>
        <v>4050</v>
      </c>
      <c r="R11" s="62" t="e">
        <f t="shared" si="3"/>
        <v>#DIV/0!</v>
      </c>
      <c r="S11" s="62">
        <f t="shared" si="4"/>
        <v>4050</v>
      </c>
    </row>
    <row r="12" spans="1:19">
      <c r="A12" s="89" t="s">
        <v>385</v>
      </c>
      <c r="B12" s="90"/>
      <c r="C12" s="90"/>
      <c r="D12" s="90"/>
      <c r="E12" s="90"/>
      <c r="F12" s="91"/>
      <c r="G12" s="87">
        <v>4060</v>
      </c>
      <c r="H12" s="88"/>
      <c r="I12" s="88"/>
      <c r="J12" s="112"/>
      <c r="K12" s="112"/>
      <c r="L12" s="88"/>
      <c r="M12" s="88"/>
      <c r="N12" s="112"/>
      <c r="O12" s="112"/>
      <c r="P12" s="113">
        <f t="shared" si="1"/>
        <v>0</v>
      </c>
      <c r="Q12" s="113">
        <f t="shared" si="2"/>
        <v>4060</v>
      </c>
      <c r="R12" s="62" t="e">
        <f t="shared" si="3"/>
        <v>#DIV/0!</v>
      </c>
      <c r="S12" s="62">
        <f t="shared" si="4"/>
        <v>4060</v>
      </c>
    </row>
    <row r="13" spans="2:8">
      <c r="B13" s="78"/>
      <c r="C13" s="78"/>
      <c r="D13" s="78"/>
      <c r="E13" s="78"/>
      <c r="F13" s="78"/>
      <c r="G13" s="78"/>
      <c r="H13" s="78"/>
    </row>
    <row r="14" spans="2:8">
      <c r="B14" s="78"/>
      <c r="C14" s="78"/>
      <c r="D14" s="78"/>
      <c r="E14" s="78"/>
      <c r="F14" s="78"/>
      <c r="G14" s="78"/>
      <c r="H14" s="78"/>
    </row>
    <row r="15" customHeight="1" spans="1:13">
      <c r="A15" s="92" t="s">
        <v>137</v>
      </c>
      <c r="B15" s="92"/>
      <c r="C15" s="93" t="s">
        <v>138</v>
      </c>
      <c r="D15" s="93"/>
      <c r="E15" s="93"/>
      <c r="F15" s="93"/>
      <c r="G15" s="93"/>
      <c r="H15" s="93"/>
      <c r="I15" s="93"/>
      <c r="J15" s="114"/>
      <c r="K15" s="2" t="s">
        <v>139</v>
      </c>
      <c r="L15" s="2"/>
      <c r="M15" s="2"/>
    </row>
    <row r="16" spans="1:13">
      <c r="A16" s="94"/>
      <c r="B16" s="94"/>
      <c r="C16" s="5" t="s">
        <v>386</v>
      </c>
      <c r="I16" s="5"/>
      <c r="J16" s="115"/>
      <c r="K16" s="2"/>
      <c r="L16" s="2"/>
      <c r="M16" s="2"/>
    </row>
    <row r="17" spans="2:8">
      <c r="B17" s="78"/>
      <c r="C17" s="78"/>
      <c r="D17" s="78"/>
      <c r="E17" s="78"/>
      <c r="F17" s="78"/>
      <c r="G17" s="78"/>
      <c r="H17" s="78"/>
    </row>
    <row r="18" spans="2:8">
      <c r="B18" s="78"/>
      <c r="C18" s="78"/>
      <c r="D18" s="78"/>
      <c r="E18" s="78"/>
      <c r="F18" s="78"/>
      <c r="G18" s="78"/>
      <c r="H18" s="78"/>
    </row>
    <row r="19" spans="2:8">
      <c r="B19" s="78"/>
      <c r="C19" s="78"/>
      <c r="D19" s="78"/>
      <c r="E19" s="78"/>
      <c r="F19" s="78"/>
      <c r="G19" s="78"/>
      <c r="H19" s="78"/>
    </row>
    <row r="20" spans="2:8">
      <c r="B20" s="78"/>
      <c r="C20" s="78"/>
      <c r="D20" s="78"/>
      <c r="E20" s="78"/>
      <c r="F20" s="78"/>
      <c r="G20" s="78"/>
      <c r="H20" s="78"/>
    </row>
    <row r="21" spans="2:8">
      <c r="B21" s="78"/>
      <c r="C21" s="78"/>
      <c r="D21" s="78"/>
      <c r="E21" s="78"/>
      <c r="F21" s="78"/>
      <c r="G21" s="78"/>
      <c r="H21" s="78"/>
    </row>
    <row r="22" s="4" customFormat="1" ht="19.5" customHeight="1" spans="1:9">
      <c r="A22" s="2"/>
      <c r="I22" s="78"/>
    </row>
    <row r="23" spans="1:13">
      <c r="A23" s="95" t="s">
        <v>387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">
      <c r="A25" s="96"/>
    </row>
    <row r="26" ht="56.25" customHeight="1" spans="1:19">
      <c r="A26" s="97" t="s">
        <v>388</v>
      </c>
      <c r="B26" s="98" t="s">
        <v>389</v>
      </c>
      <c r="C26" s="99"/>
      <c r="D26" s="100"/>
      <c r="E26" s="81" t="s">
        <v>390</v>
      </c>
      <c r="F26" s="81"/>
      <c r="G26" s="80" t="s">
        <v>391</v>
      </c>
      <c r="H26" s="80"/>
      <c r="I26" s="80"/>
      <c r="J26" s="80"/>
      <c r="K26" s="80"/>
      <c r="L26" s="80"/>
      <c r="M26" s="80"/>
      <c r="N26" s="80"/>
      <c r="O26" s="80"/>
      <c r="P26" s="80"/>
      <c r="Q26" s="118" t="s">
        <v>392</v>
      </c>
      <c r="R26" s="118"/>
      <c r="S26" s="118"/>
    </row>
    <row r="27" ht="67.5" customHeight="1" spans="1:19">
      <c r="A27" s="101"/>
      <c r="B27" s="102" t="s">
        <v>164</v>
      </c>
      <c r="C27" s="83" t="s">
        <v>393</v>
      </c>
      <c r="D27" s="103"/>
      <c r="E27" s="81" t="s">
        <v>39</v>
      </c>
      <c r="F27" s="81" t="s">
        <v>40</v>
      </c>
      <c r="G27" s="81" t="s">
        <v>394</v>
      </c>
      <c r="H27" s="81"/>
      <c r="I27" s="81" t="s">
        <v>395</v>
      </c>
      <c r="J27" s="81"/>
      <c r="K27" s="81" t="s">
        <v>396</v>
      </c>
      <c r="L27" s="81"/>
      <c r="M27" s="81" t="s">
        <v>397</v>
      </c>
      <c r="N27" s="81"/>
      <c r="O27" s="81" t="s">
        <v>398</v>
      </c>
      <c r="P27" s="81"/>
      <c r="Q27" s="102" t="s">
        <v>164</v>
      </c>
      <c r="R27" s="83" t="s">
        <v>393</v>
      </c>
      <c r="S27" s="103"/>
    </row>
    <row r="28" ht="67.5" customHeight="1" spans="1:19">
      <c r="A28" s="104"/>
      <c r="B28" s="105"/>
      <c r="C28" s="81" t="s">
        <v>394</v>
      </c>
      <c r="D28" s="81" t="s">
        <v>399</v>
      </c>
      <c r="E28" s="81"/>
      <c r="F28" s="81"/>
      <c r="G28" s="80" t="s">
        <v>39</v>
      </c>
      <c r="H28" s="80" t="s">
        <v>40</v>
      </c>
      <c r="I28" s="80" t="s">
        <v>39</v>
      </c>
      <c r="J28" s="80" t="s">
        <v>40</v>
      </c>
      <c r="K28" s="80" t="s">
        <v>39</v>
      </c>
      <c r="L28" s="80" t="s">
        <v>40</v>
      </c>
      <c r="M28" s="80" t="s">
        <v>39</v>
      </c>
      <c r="N28" s="80" t="s">
        <v>40</v>
      </c>
      <c r="O28" s="80" t="s">
        <v>39</v>
      </c>
      <c r="P28" s="80" t="s">
        <v>40</v>
      </c>
      <c r="Q28" s="105"/>
      <c r="R28" s="81" t="s">
        <v>394</v>
      </c>
      <c r="S28" s="81" t="s">
        <v>399</v>
      </c>
    </row>
    <row r="29" ht="37.5" spans="1:19">
      <c r="A29" s="106" t="s">
        <v>400</v>
      </c>
      <c r="B29" s="75">
        <f>SUM(C29,D29)</f>
        <v>0</v>
      </c>
      <c r="C29" s="107"/>
      <c r="D29" s="107"/>
      <c r="E29" s="107"/>
      <c r="F29" s="107"/>
      <c r="G29" s="108" t="s">
        <v>183</v>
      </c>
      <c r="H29" s="108" t="s">
        <v>183</v>
      </c>
      <c r="I29" s="116"/>
      <c r="J29" s="116"/>
      <c r="K29" s="108" t="s">
        <v>183</v>
      </c>
      <c r="L29" s="108" t="s">
        <v>183</v>
      </c>
      <c r="M29" s="116"/>
      <c r="N29" s="116"/>
      <c r="O29" s="116"/>
      <c r="P29" s="116"/>
      <c r="Q29" s="75">
        <f>SUM(R29,S29)</f>
        <v>0</v>
      </c>
      <c r="R29" s="75">
        <f>SUM(C29,F29,H29,N29)</f>
        <v>0</v>
      </c>
      <c r="S29" s="75">
        <f>SUM(D29,J29,L29,P29)</f>
        <v>0</v>
      </c>
    </row>
    <row r="30" spans="1:19">
      <c r="A30" s="106"/>
      <c r="B30" s="43">
        <f t="shared" ref="B30:B37" si="5">SUM(C30,D30)</f>
        <v>0</v>
      </c>
      <c r="C30" s="107"/>
      <c r="D30" s="107"/>
      <c r="E30" s="107"/>
      <c r="F30" s="107"/>
      <c r="G30" s="108" t="s">
        <v>183</v>
      </c>
      <c r="H30" s="108" t="s">
        <v>183</v>
      </c>
      <c r="I30" s="116"/>
      <c r="J30" s="116"/>
      <c r="K30" s="108" t="s">
        <v>183</v>
      </c>
      <c r="L30" s="108" t="s">
        <v>183</v>
      </c>
      <c r="M30" s="116"/>
      <c r="N30" s="116"/>
      <c r="O30" s="116"/>
      <c r="P30" s="116"/>
      <c r="Q30" s="43">
        <f t="shared" ref="Q30:Q37" si="6">SUM(R30,S30)</f>
        <v>0</v>
      </c>
      <c r="R30" s="43">
        <f t="shared" ref="R30:R37" si="7">SUM(C30,F30,H30,N30)</f>
        <v>0</v>
      </c>
      <c r="S30" s="43">
        <f t="shared" ref="S30:S37" si="8">SUM(D30,J30,L30,P30)</f>
        <v>0</v>
      </c>
    </row>
    <row r="31" spans="1:19">
      <c r="A31" s="106"/>
      <c r="B31" s="43">
        <f t="shared" si="5"/>
        <v>0</v>
      </c>
      <c r="C31" s="107"/>
      <c r="D31" s="107"/>
      <c r="E31" s="107"/>
      <c r="F31" s="107"/>
      <c r="G31" s="108" t="s">
        <v>183</v>
      </c>
      <c r="H31" s="108" t="s">
        <v>183</v>
      </c>
      <c r="I31" s="116"/>
      <c r="J31" s="116"/>
      <c r="K31" s="108" t="s">
        <v>183</v>
      </c>
      <c r="L31" s="108" t="s">
        <v>183</v>
      </c>
      <c r="M31" s="116"/>
      <c r="N31" s="116"/>
      <c r="O31" s="116"/>
      <c r="P31" s="116"/>
      <c r="Q31" s="43">
        <f t="shared" si="6"/>
        <v>0</v>
      </c>
      <c r="R31" s="43">
        <f t="shared" si="7"/>
        <v>0</v>
      </c>
      <c r="S31" s="43">
        <f t="shared" si="8"/>
        <v>0</v>
      </c>
    </row>
    <row r="32" ht="56.25" spans="1:19">
      <c r="A32" s="106" t="s">
        <v>401</v>
      </c>
      <c r="B32" s="75">
        <f t="shared" si="5"/>
        <v>0</v>
      </c>
      <c r="C32" s="107"/>
      <c r="D32" s="107"/>
      <c r="E32" s="107"/>
      <c r="F32" s="107"/>
      <c r="G32" s="108" t="s">
        <v>183</v>
      </c>
      <c r="H32" s="108" t="s">
        <v>183</v>
      </c>
      <c r="I32" s="116"/>
      <c r="J32" s="116"/>
      <c r="K32" s="108" t="s">
        <v>183</v>
      </c>
      <c r="L32" s="108" t="s">
        <v>183</v>
      </c>
      <c r="M32" s="116"/>
      <c r="N32" s="116"/>
      <c r="O32" s="116"/>
      <c r="P32" s="116"/>
      <c r="Q32" s="75">
        <f t="shared" si="6"/>
        <v>0</v>
      </c>
      <c r="R32" s="75">
        <f t="shared" si="7"/>
        <v>0</v>
      </c>
      <c r="S32" s="75">
        <f t="shared" si="8"/>
        <v>0</v>
      </c>
    </row>
    <row r="33" spans="1:19">
      <c r="A33" s="106"/>
      <c r="B33" s="43">
        <f t="shared" si="5"/>
        <v>0</v>
      </c>
      <c r="C33" s="107"/>
      <c r="D33" s="107"/>
      <c r="E33" s="107"/>
      <c r="F33" s="107"/>
      <c r="G33" s="108" t="s">
        <v>183</v>
      </c>
      <c r="H33" s="108" t="s">
        <v>183</v>
      </c>
      <c r="I33" s="116"/>
      <c r="J33" s="116"/>
      <c r="K33" s="108" t="s">
        <v>183</v>
      </c>
      <c r="L33" s="108" t="s">
        <v>183</v>
      </c>
      <c r="M33" s="116"/>
      <c r="N33" s="116"/>
      <c r="O33" s="116"/>
      <c r="P33" s="116"/>
      <c r="Q33" s="43">
        <f t="shared" si="6"/>
        <v>0</v>
      </c>
      <c r="R33" s="43">
        <f t="shared" si="7"/>
        <v>0</v>
      </c>
      <c r="S33" s="43">
        <f t="shared" si="8"/>
        <v>0</v>
      </c>
    </row>
    <row r="34" spans="1:19">
      <c r="A34" s="106"/>
      <c r="B34" s="43">
        <f t="shared" si="5"/>
        <v>0</v>
      </c>
      <c r="C34" s="107"/>
      <c r="D34" s="107"/>
      <c r="E34" s="107"/>
      <c r="F34" s="107"/>
      <c r="G34" s="108" t="s">
        <v>183</v>
      </c>
      <c r="H34" s="108" t="s">
        <v>183</v>
      </c>
      <c r="I34" s="116"/>
      <c r="J34" s="116"/>
      <c r="K34" s="108" t="s">
        <v>183</v>
      </c>
      <c r="L34" s="108" t="s">
        <v>183</v>
      </c>
      <c r="M34" s="116"/>
      <c r="N34" s="116"/>
      <c r="O34" s="116"/>
      <c r="P34" s="116"/>
      <c r="Q34" s="43">
        <f t="shared" si="6"/>
        <v>0</v>
      </c>
      <c r="R34" s="43">
        <f t="shared" si="7"/>
        <v>0</v>
      </c>
      <c r="S34" s="43">
        <f t="shared" si="8"/>
        <v>0</v>
      </c>
    </row>
    <row r="35" ht="37.5" spans="1:19">
      <c r="A35" s="106" t="s">
        <v>402</v>
      </c>
      <c r="B35" s="75">
        <f t="shared" si="5"/>
        <v>0</v>
      </c>
      <c r="C35" s="107"/>
      <c r="D35" s="107"/>
      <c r="E35" s="107"/>
      <c r="F35" s="107"/>
      <c r="G35" s="108" t="s">
        <v>183</v>
      </c>
      <c r="H35" s="108" t="s">
        <v>183</v>
      </c>
      <c r="I35" s="116"/>
      <c r="J35" s="116"/>
      <c r="K35" s="108" t="s">
        <v>183</v>
      </c>
      <c r="L35" s="108" t="s">
        <v>183</v>
      </c>
      <c r="M35" s="116"/>
      <c r="N35" s="116"/>
      <c r="O35" s="116"/>
      <c r="P35" s="116"/>
      <c r="Q35" s="75">
        <f t="shared" si="6"/>
        <v>0</v>
      </c>
      <c r="R35" s="75">
        <f t="shared" si="7"/>
        <v>0</v>
      </c>
      <c r="S35" s="75">
        <f t="shared" si="8"/>
        <v>0</v>
      </c>
    </row>
    <row r="36" spans="1:19">
      <c r="A36" s="106"/>
      <c r="B36" s="43">
        <f t="shared" si="5"/>
        <v>0</v>
      </c>
      <c r="C36" s="107"/>
      <c r="D36" s="107"/>
      <c r="E36" s="107"/>
      <c r="F36" s="107"/>
      <c r="G36" s="108" t="s">
        <v>183</v>
      </c>
      <c r="H36" s="108" t="s">
        <v>183</v>
      </c>
      <c r="I36" s="116"/>
      <c r="J36" s="116"/>
      <c r="K36" s="108" t="s">
        <v>183</v>
      </c>
      <c r="L36" s="108" t="s">
        <v>183</v>
      </c>
      <c r="M36" s="116"/>
      <c r="N36" s="116"/>
      <c r="O36" s="116"/>
      <c r="P36" s="116"/>
      <c r="Q36" s="43">
        <f t="shared" si="6"/>
        <v>0</v>
      </c>
      <c r="R36" s="43">
        <f t="shared" si="7"/>
        <v>0</v>
      </c>
      <c r="S36" s="43">
        <f t="shared" si="8"/>
        <v>0</v>
      </c>
    </row>
    <row r="37" spans="1:19">
      <c r="A37" s="106"/>
      <c r="B37" s="43">
        <f t="shared" si="5"/>
        <v>0</v>
      </c>
      <c r="C37" s="107"/>
      <c r="D37" s="107"/>
      <c r="E37" s="107"/>
      <c r="F37" s="107"/>
      <c r="G37" s="108" t="s">
        <v>183</v>
      </c>
      <c r="H37" s="108" t="s">
        <v>183</v>
      </c>
      <c r="I37" s="116"/>
      <c r="J37" s="116"/>
      <c r="K37" s="108" t="s">
        <v>183</v>
      </c>
      <c r="L37" s="108" t="s">
        <v>183</v>
      </c>
      <c r="M37" s="116"/>
      <c r="N37" s="116"/>
      <c r="O37" s="116"/>
      <c r="P37" s="116"/>
      <c r="Q37" s="43">
        <f t="shared" si="6"/>
        <v>0</v>
      </c>
      <c r="R37" s="43">
        <f t="shared" si="7"/>
        <v>0</v>
      </c>
      <c r="S37" s="43">
        <f t="shared" si="8"/>
        <v>0</v>
      </c>
    </row>
    <row r="38" spans="1:19">
      <c r="A38" s="106" t="s">
        <v>164</v>
      </c>
      <c r="B38" s="75">
        <f>SUM(B29,B32,B35)</f>
        <v>0</v>
      </c>
      <c r="C38" s="75">
        <f t="shared" ref="C38:S38" si="9">SUM(C29,C32,C35)</f>
        <v>0</v>
      </c>
      <c r="D38" s="75">
        <f t="shared" si="9"/>
        <v>0</v>
      </c>
      <c r="E38" s="75">
        <f t="shared" si="9"/>
        <v>0</v>
      </c>
      <c r="F38" s="75">
        <f t="shared" si="9"/>
        <v>0</v>
      </c>
      <c r="G38" s="75">
        <f t="shared" si="9"/>
        <v>0</v>
      </c>
      <c r="H38" s="75">
        <f t="shared" si="9"/>
        <v>0</v>
      </c>
      <c r="I38" s="75">
        <f t="shared" si="9"/>
        <v>0</v>
      </c>
      <c r="J38" s="75">
        <f t="shared" si="9"/>
        <v>0</v>
      </c>
      <c r="K38" s="75">
        <f t="shared" si="9"/>
        <v>0</v>
      </c>
      <c r="L38" s="75">
        <f t="shared" si="9"/>
        <v>0</v>
      </c>
      <c r="M38" s="75">
        <f t="shared" si="9"/>
        <v>0</v>
      </c>
      <c r="N38" s="75">
        <f t="shared" si="9"/>
        <v>0</v>
      </c>
      <c r="O38" s="75">
        <f t="shared" si="9"/>
        <v>0</v>
      </c>
      <c r="P38" s="75">
        <f t="shared" si="9"/>
        <v>0</v>
      </c>
      <c r="Q38" s="75">
        <f t="shared" si="9"/>
        <v>0</v>
      </c>
      <c r="R38" s="75">
        <f t="shared" si="9"/>
        <v>0</v>
      </c>
      <c r="S38" s="75">
        <f t="shared" si="9"/>
        <v>0</v>
      </c>
    </row>
    <row r="39" spans="1:1">
      <c r="A39" s="96"/>
    </row>
    <row r="40" spans="1:1">
      <c r="A40" s="96"/>
    </row>
    <row r="41" spans="1:13">
      <c r="A41" s="92" t="s">
        <v>137</v>
      </c>
      <c r="B41" s="92"/>
      <c r="C41" s="93" t="s">
        <v>138</v>
      </c>
      <c r="D41" s="93"/>
      <c r="E41" s="93"/>
      <c r="F41" s="93"/>
      <c r="G41" s="93"/>
      <c r="H41" s="93"/>
      <c r="I41" s="93"/>
      <c r="J41" s="114"/>
      <c r="K41" s="2" t="s">
        <v>139</v>
      </c>
      <c r="L41" s="2"/>
      <c r="M41" s="2"/>
    </row>
    <row r="42" spans="1:13">
      <c r="A42" s="94"/>
      <c r="B42" s="94"/>
      <c r="C42" s="5" t="s">
        <v>386</v>
      </c>
      <c r="I42" s="5"/>
      <c r="J42" s="115"/>
      <c r="K42" s="2"/>
      <c r="L42" s="2"/>
      <c r="M42" s="2"/>
    </row>
    <row r="43" spans="1:1">
      <c r="A43" s="96"/>
    </row>
    <row r="44" spans="1:1">
      <c r="A44" s="96"/>
    </row>
    <row r="45" spans="1:1">
      <c r="A45" s="96"/>
    </row>
    <row r="46" spans="1:1">
      <c r="A46" s="96"/>
    </row>
    <row r="47" spans="1:1">
      <c r="A47" s="96"/>
    </row>
    <row r="48" spans="1:1">
      <c r="A48" s="96"/>
    </row>
    <row r="49" spans="1:1">
      <c r="A49" s="96"/>
    </row>
    <row r="50" spans="1:1">
      <c r="A50" s="96"/>
    </row>
    <row r="51" spans="1:1">
      <c r="A51" s="96"/>
    </row>
    <row r="52" spans="1:1">
      <c r="A52" s="96"/>
    </row>
    <row r="53" spans="1:1">
      <c r="A53" s="96"/>
    </row>
    <row r="54" spans="1:1">
      <c r="A54" s="96"/>
    </row>
    <row r="55" spans="1:1">
      <c r="A55" s="96"/>
    </row>
    <row r="56" spans="1:1">
      <c r="A56" s="96"/>
    </row>
    <row r="57" spans="1:1">
      <c r="A57" s="96"/>
    </row>
    <row r="58" spans="1:1">
      <c r="A58" s="96"/>
    </row>
    <row r="59" spans="1:1">
      <c r="A59" s="96"/>
    </row>
    <row r="60" spans="1:1">
      <c r="A60" s="96"/>
    </row>
    <row r="61" spans="1:1">
      <c r="A61" s="96"/>
    </row>
    <row r="62" spans="1:1">
      <c r="A62" s="96"/>
    </row>
    <row r="63" spans="1:1">
      <c r="A63" s="96"/>
    </row>
    <row r="64" spans="1:1">
      <c r="A64" s="96"/>
    </row>
    <row r="65" spans="1:1">
      <c r="A65" s="96"/>
    </row>
    <row r="66" spans="1:1">
      <c r="A66" s="96"/>
    </row>
    <row r="67" spans="1:1">
      <c r="A67" s="96"/>
    </row>
    <row r="68" spans="1:1">
      <c r="A68" s="96"/>
    </row>
    <row r="69" spans="1:1">
      <c r="A69" s="96"/>
    </row>
    <row r="70" spans="1:1">
      <c r="A70" s="96"/>
    </row>
    <row r="71" spans="1:1">
      <c r="A71" s="96"/>
    </row>
    <row r="72" spans="1:1">
      <c r="A72" s="96"/>
    </row>
    <row r="73" spans="1:1">
      <c r="A73" s="96"/>
    </row>
    <row r="74" spans="1:1">
      <c r="A74" s="96"/>
    </row>
    <row r="75" spans="1:1">
      <c r="A75" s="96"/>
    </row>
    <row r="76" spans="1:1">
      <c r="A76" s="96"/>
    </row>
    <row r="77" spans="1:1">
      <c r="A77" s="96"/>
    </row>
    <row r="78" spans="1:1">
      <c r="A78" s="96"/>
    </row>
    <row r="79" spans="1:1">
      <c r="A79" s="96"/>
    </row>
    <row r="80" spans="1:1">
      <c r="A80" s="96"/>
    </row>
    <row r="81" spans="1:1">
      <c r="A81" s="96"/>
    </row>
    <row r="82" spans="1:1">
      <c r="A82" s="96"/>
    </row>
    <row r="83" spans="1:1">
      <c r="A83" s="96"/>
    </row>
    <row r="84" spans="1:1">
      <c r="A84" s="96"/>
    </row>
    <row r="85" spans="1:1">
      <c r="A85" s="96"/>
    </row>
    <row r="86" spans="1:1">
      <c r="A86" s="96"/>
    </row>
    <row r="87" spans="1:1">
      <c r="A87" s="96"/>
    </row>
    <row r="88" spans="1:1">
      <c r="A88" s="96"/>
    </row>
    <row r="89" spans="1:1">
      <c r="A89" s="96"/>
    </row>
    <row r="90" spans="1:1">
      <c r="A90" s="96"/>
    </row>
    <row r="91" spans="1:1">
      <c r="A91" s="96"/>
    </row>
    <row r="92" spans="1:1">
      <c r="A92" s="96"/>
    </row>
    <row r="93" spans="1:1">
      <c r="A93" s="96"/>
    </row>
    <row r="94" spans="1:1">
      <c r="A94" s="96"/>
    </row>
    <row r="95" spans="1:1">
      <c r="A95" s="96"/>
    </row>
    <row r="96" spans="1:1">
      <c r="A96" s="96"/>
    </row>
    <row r="97" spans="1:1">
      <c r="A97" s="96"/>
    </row>
    <row r="98" spans="1:1">
      <c r="A98" s="96"/>
    </row>
    <row r="99" spans="1:1">
      <c r="A99" s="96"/>
    </row>
    <row r="100" spans="1:1">
      <c r="A100" s="96"/>
    </row>
    <row r="101" spans="1:1">
      <c r="A101" s="96"/>
    </row>
    <row r="102" spans="1:1">
      <c r="A102" s="96"/>
    </row>
    <row r="103" spans="1:1">
      <c r="A103" s="96"/>
    </row>
    <row r="104" spans="1:1">
      <c r="A104" s="96"/>
    </row>
    <row r="105" spans="1:1">
      <c r="A105" s="96"/>
    </row>
    <row r="106" spans="1:1">
      <c r="A106" s="96"/>
    </row>
    <row r="107" spans="1:1">
      <c r="A107" s="96"/>
    </row>
    <row r="108" spans="1:1">
      <c r="A108" s="96"/>
    </row>
    <row r="109" spans="1:1">
      <c r="A109" s="96"/>
    </row>
    <row r="110" spans="1:1">
      <c r="A110" s="96"/>
    </row>
    <row r="111" spans="1:1">
      <c r="A111" s="96"/>
    </row>
    <row r="112" spans="1:1">
      <c r="A112" s="96"/>
    </row>
    <row r="113" spans="1:1">
      <c r="A113" s="96"/>
    </row>
    <row r="114" spans="1:1">
      <c r="A114" s="96"/>
    </row>
    <row r="115" spans="1:1">
      <c r="A115" s="96"/>
    </row>
    <row r="116" spans="1:1">
      <c r="A116" s="96"/>
    </row>
    <row r="117" spans="1:1">
      <c r="A117" s="96"/>
    </row>
    <row r="118" spans="1:1">
      <c r="A118" s="96"/>
    </row>
    <row r="119" spans="1:1">
      <c r="A119" s="96"/>
    </row>
    <row r="120" spans="1:1">
      <c r="A120" s="96"/>
    </row>
    <row r="121" spans="1:1">
      <c r="A121" s="96"/>
    </row>
    <row r="122" spans="1:1">
      <c r="A122" s="96"/>
    </row>
    <row r="123" spans="1:1">
      <c r="A123" s="96"/>
    </row>
    <row r="124" spans="1:1">
      <c r="A124" s="96"/>
    </row>
    <row r="125" spans="1:1">
      <c r="A125" s="96"/>
    </row>
    <row r="126" spans="1:1">
      <c r="A126" s="96"/>
    </row>
    <row r="127" spans="1:1">
      <c r="A127" s="96"/>
    </row>
    <row r="128" spans="1:1">
      <c r="A128" s="96"/>
    </row>
    <row r="129" spans="1:1">
      <c r="A129" s="96"/>
    </row>
    <row r="130" spans="1:1">
      <c r="A130" s="96"/>
    </row>
    <row r="131" spans="1:1">
      <c r="A131" s="96"/>
    </row>
    <row r="132" spans="1:1">
      <c r="A132" s="96"/>
    </row>
    <row r="133" spans="1:1">
      <c r="A133" s="96"/>
    </row>
    <row r="134" spans="1:1">
      <c r="A134" s="96"/>
    </row>
    <row r="135" spans="1:1">
      <c r="A135" s="96"/>
    </row>
    <row r="136" spans="1:1">
      <c r="A136" s="96"/>
    </row>
    <row r="137" spans="1:1">
      <c r="A137" s="96"/>
    </row>
    <row r="138" spans="1:1">
      <c r="A138" s="96"/>
    </row>
    <row r="139" spans="1:1">
      <c r="A139" s="96"/>
    </row>
    <row r="140" spans="1:1">
      <c r="A140" s="96"/>
    </row>
    <row r="141" spans="1:1">
      <c r="A141" s="96"/>
    </row>
    <row r="142" spans="1:1">
      <c r="A142" s="96"/>
    </row>
    <row r="143" spans="1:1">
      <c r="A143" s="96"/>
    </row>
    <row r="144" spans="1:1">
      <c r="A144" s="96"/>
    </row>
    <row r="145" spans="1:1">
      <c r="A145" s="96"/>
    </row>
    <row r="146" spans="1:1">
      <c r="A146" s="96"/>
    </row>
    <row r="147" spans="1:1">
      <c r="A147" s="96"/>
    </row>
    <row r="148" spans="1:1">
      <c r="A148" s="96"/>
    </row>
    <row r="149" spans="1:1">
      <c r="A149" s="96"/>
    </row>
    <row r="150" spans="1:1">
      <c r="A150" s="96"/>
    </row>
    <row r="151" spans="1:1">
      <c r="A151" s="96"/>
    </row>
    <row r="152" spans="1:1">
      <c r="A152" s="96"/>
    </row>
    <row r="153" spans="1:1">
      <c r="A153" s="96"/>
    </row>
    <row r="154" spans="1:1">
      <c r="A154" s="96"/>
    </row>
    <row r="155" spans="1:1">
      <c r="A155" s="96"/>
    </row>
    <row r="156" spans="1:1">
      <c r="A156" s="96"/>
    </row>
    <row r="157" spans="1:1">
      <c r="A157" s="96"/>
    </row>
    <row r="158" spans="1:1">
      <c r="A158" s="96"/>
    </row>
    <row r="159" spans="1:1">
      <c r="A159" s="96"/>
    </row>
    <row r="160" spans="1:1">
      <c r="A160" s="96"/>
    </row>
    <row r="161" spans="1:1">
      <c r="A161" s="96"/>
    </row>
    <row r="162" spans="1:1">
      <c r="A162" s="96"/>
    </row>
    <row r="163" spans="1:1">
      <c r="A163" s="96"/>
    </row>
    <row r="164" spans="1:1">
      <c r="A164" s="96"/>
    </row>
    <row r="165" spans="1:1">
      <c r="A165" s="96"/>
    </row>
    <row r="166" spans="1:1">
      <c r="A166" s="96"/>
    </row>
    <row r="167" spans="1:1">
      <c r="A167" s="96"/>
    </row>
    <row r="168" spans="1:1">
      <c r="A168" s="96"/>
    </row>
    <row r="169" spans="1:1">
      <c r="A169" s="96"/>
    </row>
    <row r="170" spans="1:1">
      <c r="A170" s="96"/>
    </row>
    <row r="171" spans="1:1">
      <c r="A171" s="96"/>
    </row>
    <row r="172" spans="1:1">
      <c r="A172" s="96"/>
    </row>
    <row r="173" spans="1:1">
      <c r="A173" s="96"/>
    </row>
    <row r="174" spans="1:1">
      <c r="A174" s="96"/>
    </row>
    <row r="175" spans="1:1">
      <c r="A175" s="96"/>
    </row>
    <row r="176" spans="1:1">
      <c r="A176" s="96"/>
    </row>
    <row r="177" spans="1:1">
      <c r="A177" s="96"/>
    </row>
    <row r="178" spans="1:1">
      <c r="A178" s="96"/>
    </row>
    <row r="179" spans="1:1">
      <c r="A179" s="96"/>
    </row>
    <row r="180" spans="1:1">
      <c r="A180" s="96"/>
    </row>
    <row r="181" spans="1:1">
      <c r="A181" s="96"/>
    </row>
    <row r="182" spans="1:1">
      <c r="A182" s="96"/>
    </row>
    <row r="183" spans="1:1">
      <c r="A183" s="96"/>
    </row>
  </sheetData>
  <mergeCells count="94">
    <mergeCell ref="A1:O1"/>
    <mergeCell ref="A2:H2"/>
    <mergeCell ref="H3:K3"/>
    <mergeCell ref="L3:S3"/>
    <mergeCell ref="H4:I4"/>
    <mergeCell ref="J4:K4"/>
    <mergeCell ref="L4:M4"/>
    <mergeCell ref="N4:O4"/>
    <mergeCell ref="P4:Q4"/>
    <mergeCell ref="R4:S4"/>
    <mergeCell ref="A5:F5"/>
    <mergeCell ref="H5:I5"/>
    <mergeCell ref="J5:K5"/>
    <mergeCell ref="L5:M5"/>
    <mergeCell ref="N5:O5"/>
    <mergeCell ref="P5:Q5"/>
    <mergeCell ref="R5:S5"/>
    <mergeCell ref="A6:F6"/>
    <mergeCell ref="H6:I6"/>
    <mergeCell ref="J6:K6"/>
    <mergeCell ref="L6:M6"/>
    <mergeCell ref="N6:O6"/>
    <mergeCell ref="P6:Q6"/>
    <mergeCell ref="R6:S6"/>
    <mergeCell ref="A7:F7"/>
    <mergeCell ref="H7:I7"/>
    <mergeCell ref="J7:K7"/>
    <mergeCell ref="L7:M7"/>
    <mergeCell ref="N7:O7"/>
    <mergeCell ref="P7:Q7"/>
    <mergeCell ref="R7:S7"/>
    <mergeCell ref="A8:F8"/>
    <mergeCell ref="H8:I8"/>
    <mergeCell ref="J8:K8"/>
    <mergeCell ref="L8:M8"/>
    <mergeCell ref="N8:O8"/>
    <mergeCell ref="P8:Q8"/>
    <mergeCell ref="R8:S8"/>
    <mergeCell ref="A9:F9"/>
    <mergeCell ref="H9:I9"/>
    <mergeCell ref="J9:K9"/>
    <mergeCell ref="L9:M9"/>
    <mergeCell ref="N9:O9"/>
    <mergeCell ref="P9:Q9"/>
    <mergeCell ref="R9:S9"/>
    <mergeCell ref="A10:F10"/>
    <mergeCell ref="H10:I10"/>
    <mergeCell ref="J10:K10"/>
    <mergeCell ref="L10:M10"/>
    <mergeCell ref="N10:O10"/>
    <mergeCell ref="P10:Q10"/>
    <mergeCell ref="R10:S10"/>
    <mergeCell ref="A11:F11"/>
    <mergeCell ref="H11:I11"/>
    <mergeCell ref="J11:K11"/>
    <mergeCell ref="L11:M11"/>
    <mergeCell ref="N11:O11"/>
    <mergeCell ref="P11:Q11"/>
    <mergeCell ref="R11:S11"/>
    <mergeCell ref="A12:F12"/>
    <mergeCell ref="H12:I12"/>
    <mergeCell ref="J12:K12"/>
    <mergeCell ref="L12:M12"/>
    <mergeCell ref="N12:O12"/>
    <mergeCell ref="P12:Q12"/>
    <mergeCell ref="R12:S12"/>
    <mergeCell ref="A15:B15"/>
    <mergeCell ref="C15:I15"/>
    <mergeCell ref="K15:M15"/>
    <mergeCell ref="C16:I16"/>
    <mergeCell ref="K16:M16"/>
    <mergeCell ref="A23:M23"/>
    <mergeCell ref="B26:D26"/>
    <mergeCell ref="E26:F26"/>
    <mergeCell ref="G26:P26"/>
    <mergeCell ref="Q26:S26"/>
    <mergeCell ref="C27:D27"/>
    <mergeCell ref="G27:H27"/>
    <mergeCell ref="I27:J27"/>
    <mergeCell ref="K27:L27"/>
    <mergeCell ref="M27:N27"/>
    <mergeCell ref="O27:P27"/>
    <mergeCell ref="R27:S27"/>
    <mergeCell ref="A41:B41"/>
    <mergeCell ref="C41:I41"/>
    <mergeCell ref="K41:M41"/>
    <mergeCell ref="C42:I42"/>
    <mergeCell ref="K42:M42"/>
    <mergeCell ref="A26:A28"/>
    <mergeCell ref="B27:B28"/>
    <mergeCell ref="E27:E28"/>
    <mergeCell ref="F27:F28"/>
    <mergeCell ref="Q27:Q28"/>
    <mergeCell ref="A3:F4"/>
  </mergeCells>
  <pageMargins left="1.18110236220472" right="0.393700787401575" top="0.78740157480315" bottom="0.78740157480315" header="0.275590551181102" footer="0.31496062992126"/>
  <pageSetup paperSize="9" scale="40" firstPageNumber="9" orientation="landscape" useFirstPageNumber="1"/>
  <headerFooter alignWithMargins="0">
    <oddHeader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3"/>
  </sheetPr>
  <dimension ref="A1:AF55"/>
  <sheetViews>
    <sheetView view="pageBreakPreview" zoomScale="70" zoomScaleNormal="54" topLeftCell="A19" workbookViewId="0">
      <selection activeCell="S13" sqref="S13"/>
    </sheetView>
  </sheetViews>
  <sheetFormatPr defaultColWidth="9.11111111111111" defaultRowHeight="18.75"/>
  <cols>
    <col min="1" max="1" width="7.88888888888889" style="4" customWidth="1"/>
    <col min="2" max="2" width="4.44444444444444" style="4" customWidth="1"/>
    <col min="3" max="3" width="25.3333333333333" style="4" customWidth="1"/>
    <col min="4" max="6" width="8.44444444444444" style="4" customWidth="1"/>
    <col min="7" max="7" width="10" style="4" customWidth="1"/>
    <col min="8" max="8" width="11.3333333333333" style="4" customWidth="1"/>
    <col min="9" max="9" width="10.3333333333333" style="4" customWidth="1"/>
    <col min="10" max="29" width="15.1111111111111" style="4" customWidth="1"/>
    <col min="30" max="16384" width="9.11111111111111" style="4"/>
  </cols>
  <sheetData>
    <row r="1" spans="1:2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50"/>
      <c r="P1" s="50"/>
      <c r="Q1" s="50"/>
      <c r="R1" s="50"/>
      <c r="S1" s="50"/>
      <c r="AC1" s="50"/>
    </row>
    <row r="2" ht="16.5" customHeight="1" spans="1:2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50"/>
      <c r="P2" s="50"/>
      <c r="Q2" s="50"/>
      <c r="R2" s="50"/>
      <c r="S2" s="50"/>
      <c r="AC2" s="50"/>
    </row>
    <row r="3" s="1" customFormat="1" customHeight="1" spans="3:3">
      <c r="C3" s="1" t="s">
        <v>403</v>
      </c>
    </row>
    <row r="4" s="1" customFormat="1" customHeight="1"/>
    <row r="5" spans="1:29">
      <c r="A5" s="6"/>
      <c r="B5" s="6"/>
      <c r="C5" s="6"/>
      <c r="D5" s="6"/>
      <c r="E5" s="6"/>
      <c r="F5" s="6"/>
      <c r="G5" s="6"/>
      <c r="H5" s="6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6"/>
      <c r="W5" s="70"/>
      <c r="X5" s="70"/>
      <c r="Y5" s="70"/>
      <c r="AA5" s="74" t="s">
        <v>404</v>
      </c>
      <c r="AB5" s="74"/>
      <c r="AC5" s="74"/>
    </row>
    <row r="6" ht="24.9" customHeight="1" spans="1:29">
      <c r="A6" s="7" t="s">
        <v>405</v>
      </c>
      <c r="B6" s="8" t="s">
        <v>406</v>
      </c>
      <c r="C6" s="9"/>
      <c r="D6" s="9"/>
      <c r="E6" s="9"/>
      <c r="F6" s="9"/>
      <c r="G6" s="9"/>
      <c r="H6" s="9"/>
      <c r="I6" s="9"/>
      <c r="J6" s="52" t="s">
        <v>407</v>
      </c>
      <c r="K6" s="53"/>
      <c r="L6" s="53"/>
      <c r="M6" s="54"/>
      <c r="N6" s="52" t="s">
        <v>408</v>
      </c>
      <c r="O6" s="53"/>
      <c r="P6" s="53"/>
      <c r="Q6" s="54"/>
      <c r="R6" s="52" t="s">
        <v>409</v>
      </c>
      <c r="S6" s="53"/>
      <c r="T6" s="53"/>
      <c r="U6" s="54"/>
      <c r="V6" s="52" t="s">
        <v>410</v>
      </c>
      <c r="W6" s="53"/>
      <c r="X6" s="53"/>
      <c r="Y6" s="54"/>
      <c r="Z6" s="52" t="s">
        <v>164</v>
      </c>
      <c r="AA6" s="53"/>
      <c r="AB6" s="53"/>
      <c r="AC6" s="54"/>
    </row>
    <row r="7" ht="24.9" customHeight="1" spans="1:29">
      <c r="A7" s="10"/>
      <c r="B7" s="11"/>
      <c r="C7" s="12"/>
      <c r="D7" s="12"/>
      <c r="E7" s="12"/>
      <c r="F7" s="12"/>
      <c r="G7" s="12"/>
      <c r="H7" s="12"/>
      <c r="I7" s="12"/>
      <c r="J7" s="55" t="s">
        <v>39</v>
      </c>
      <c r="K7" s="55" t="s">
        <v>40</v>
      </c>
      <c r="L7" s="55" t="s">
        <v>41</v>
      </c>
      <c r="M7" s="55" t="s">
        <v>42</v>
      </c>
      <c r="N7" s="55" t="s">
        <v>39</v>
      </c>
      <c r="O7" s="55" t="s">
        <v>40</v>
      </c>
      <c r="P7" s="55" t="s">
        <v>41</v>
      </c>
      <c r="Q7" s="55" t="s">
        <v>42</v>
      </c>
      <c r="R7" s="55" t="s">
        <v>39</v>
      </c>
      <c r="S7" s="55" t="s">
        <v>40</v>
      </c>
      <c r="T7" s="55" t="s">
        <v>41</v>
      </c>
      <c r="U7" s="55" t="s">
        <v>42</v>
      </c>
      <c r="V7" s="55" t="s">
        <v>39</v>
      </c>
      <c r="W7" s="55" t="s">
        <v>40</v>
      </c>
      <c r="X7" s="55" t="s">
        <v>41</v>
      </c>
      <c r="Y7" s="55" t="s">
        <v>42</v>
      </c>
      <c r="Z7" s="55" t="s">
        <v>39</v>
      </c>
      <c r="AA7" s="55" t="s">
        <v>40</v>
      </c>
      <c r="AB7" s="55" t="s">
        <v>41</v>
      </c>
      <c r="AC7" s="55" t="s">
        <v>42</v>
      </c>
    </row>
    <row r="8" ht="24.9" customHeight="1" spans="1:29">
      <c r="A8" s="13"/>
      <c r="B8" s="14"/>
      <c r="C8" s="15"/>
      <c r="D8" s="15"/>
      <c r="E8" s="15"/>
      <c r="F8" s="15"/>
      <c r="G8" s="15"/>
      <c r="H8" s="15"/>
      <c r="I8" s="1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customHeight="1" spans="1:29">
      <c r="A9" s="16">
        <v>1</v>
      </c>
      <c r="B9" s="16">
        <v>2</v>
      </c>
      <c r="C9" s="16"/>
      <c r="D9" s="16"/>
      <c r="E9" s="16"/>
      <c r="F9" s="16"/>
      <c r="G9" s="16"/>
      <c r="H9" s="16"/>
      <c r="I9" s="16"/>
      <c r="J9" s="57">
        <v>3</v>
      </c>
      <c r="K9" s="57">
        <v>4</v>
      </c>
      <c r="L9" s="57">
        <v>5</v>
      </c>
      <c r="M9" s="57">
        <v>6</v>
      </c>
      <c r="N9" s="57">
        <v>7</v>
      </c>
      <c r="O9" s="57">
        <v>8</v>
      </c>
      <c r="P9" s="57">
        <v>9</v>
      </c>
      <c r="Q9" s="57">
        <v>10</v>
      </c>
      <c r="R9" s="57">
        <v>11</v>
      </c>
      <c r="S9" s="57">
        <v>12</v>
      </c>
      <c r="T9" s="57">
        <v>13</v>
      </c>
      <c r="U9" s="57">
        <v>14</v>
      </c>
      <c r="V9" s="57">
        <v>15</v>
      </c>
      <c r="W9" s="57">
        <v>16</v>
      </c>
      <c r="X9" s="57">
        <v>17</v>
      </c>
      <c r="Y9" s="57">
        <v>18</v>
      </c>
      <c r="Z9" s="57">
        <v>19</v>
      </c>
      <c r="AA9" s="57">
        <v>20</v>
      </c>
      <c r="AB9" s="57">
        <v>21</v>
      </c>
      <c r="AC9" s="57">
        <v>22</v>
      </c>
    </row>
    <row r="10" ht="20.1" customHeight="1" spans="1:29">
      <c r="A10" s="17"/>
      <c r="B10" s="18" t="s">
        <v>411</v>
      </c>
      <c r="C10" s="18"/>
      <c r="D10" s="18"/>
      <c r="E10" s="18"/>
      <c r="F10" s="18"/>
      <c r="G10" s="18"/>
      <c r="H10" s="18"/>
      <c r="I10" s="18"/>
      <c r="J10" s="58"/>
      <c r="K10" s="58"/>
      <c r="L10" s="58">
        <f t="shared" ref="L10:L15" si="0">K10-J10</f>
        <v>0</v>
      </c>
      <c r="M10" s="59" t="e">
        <f t="shared" ref="M10:M16" si="1">K10/J10*100</f>
        <v>#DIV/0!</v>
      </c>
      <c r="N10" s="58"/>
      <c r="O10" s="58"/>
      <c r="P10" s="58">
        <f t="shared" ref="P10:P15" si="2">O10-N10</f>
        <v>0</v>
      </c>
      <c r="Q10" s="59" t="e">
        <f t="shared" ref="Q10:Q16" si="3">O10/N10*100</f>
        <v>#DIV/0!</v>
      </c>
      <c r="R10" s="58"/>
      <c r="S10" s="58"/>
      <c r="T10" s="58">
        <f t="shared" ref="T10:T15" si="4">S10-R10</f>
        <v>0</v>
      </c>
      <c r="U10" s="59" t="e">
        <f t="shared" ref="U10:U16" si="5">S10/R10*100</f>
        <v>#DIV/0!</v>
      </c>
      <c r="V10" s="58"/>
      <c r="W10" s="58"/>
      <c r="X10" s="58">
        <f t="shared" ref="X10:X15" si="6">W10-V10</f>
        <v>0</v>
      </c>
      <c r="Y10" s="59" t="e">
        <f t="shared" ref="Y10:Y16" si="7">W10/V10*100</f>
        <v>#DIV/0!</v>
      </c>
      <c r="Z10" s="75">
        <f t="shared" ref="Z10:AA15" si="8">SUM(J10,N10,R10,V10)</f>
        <v>0</v>
      </c>
      <c r="AA10" s="75">
        <f t="shared" si="8"/>
        <v>0</v>
      </c>
      <c r="AB10" s="58">
        <f t="shared" ref="AB10:AB15" si="9">AA10-Z10</f>
        <v>0</v>
      </c>
      <c r="AC10" s="59" t="e">
        <f t="shared" ref="AC10:AC16" si="10">AA10/Z10*100</f>
        <v>#DIV/0!</v>
      </c>
    </row>
    <row r="11" ht="20.1" customHeight="1" spans="1:29">
      <c r="A11" s="17"/>
      <c r="B11" s="18" t="s">
        <v>412</v>
      </c>
      <c r="C11" s="18"/>
      <c r="D11" s="18"/>
      <c r="E11" s="18"/>
      <c r="F11" s="18"/>
      <c r="G11" s="18"/>
      <c r="H11" s="18"/>
      <c r="I11" s="18"/>
      <c r="J11" s="58"/>
      <c r="K11" s="58"/>
      <c r="L11" s="58">
        <f t="shared" si="0"/>
        <v>0</v>
      </c>
      <c r="M11" s="59" t="e">
        <f t="shared" si="1"/>
        <v>#DIV/0!</v>
      </c>
      <c r="N11" s="58">
        <v>2208</v>
      </c>
      <c r="O11" s="58"/>
      <c r="P11" s="58">
        <f t="shared" si="2"/>
        <v>-2208</v>
      </c>
      <c r="Q11" s="59">
        <f t="shared" si="3"/>
        <v>0</v>
      </c>
      <c r="R11" s="58"/>
      <c r="S11" s="58"/>
      <c r="T11" s="58">
        <f t="shared" si="4"/>
        <v>0</v>
      </c>
      <c r="U11" s="59" t="e">
        <f t="shared" si="5"/>
        <v>#DIV/0!</v>
      </c>
      <c r="V11" s="58"/>
      <c r="W11" s="58"/>
      <c r="X11" s="58">
        <f t="shared" si="6"/>
        <v>0</v>
      </c>
      <c r="Y11" s="59" t="e">
        <f t="shared" si="7"/>
        <v>#DIV/0!</v>
      </c>
      <c r="Z11" s="75">
        <f t="shared" si="8"/>
        <v>2208</v>
      </c>
      <c r="AA11" s="75">
        <f t="shared" si="8"/>
        <v>0</v>
      </c>
      <c r="AB11" s="58">
        <f t="shared" si="9"/>
        <v>-2208</v>
      </c>
      <c r="AC11" s="59">
        <f t="shared" si="10"/>
        <v>0</v>
      </c>
    </row>
    <row r="12" ht="20.1" customHeight="1" spans="1:29">
      <c r="A12" s="17"/>
      <c r="B12" s="18" t="s">
        <v>382</v>
      </c>
      <c r="C12" s="18"/>
      <c r="D12" s="18"/>
      <c r="E12" s="18"/>
      <c r="F12" s="18"/>
      <c r="G12" s="18"/>
      <c r="H12" s="18"/>
      <c r="I12" s="18"/>
      <c r="J12" s="58"/>
      <c r="K12" s="58"/>
      <c r="L12" s="58">
        <f t="shared" si="0"/>
        <v>0</v>
      </c>
      <c r="M12" s="59" t="e">
        <f t="shared" si="1"/>
        <v>#DIV/0!</v>
      </c>
      <c r="N12" s="58"/>
      <c r="O12" s="58"/>
      <c r="P12" s="58">
        <f t="shared" si="2"/>
        <v>0</v>
      </c>
      <c r="Q12" s="59" t="e">
        <f t="shared" si="3"/>
        <v>#DIV/0!</v>
      </c>
      <c r="R12" s="58">
        <v>49</v>
      </c>
      <c r="S12" s="58">
        <v>15</v>
      </c>
      <c r="T12" s="58">
        <f t="shared" si="4"/>
        <v>-34</v>
      </c>
      <c r="U12" s="59">
        <f t="shared" si="5"/>
        <v>30.6122448979592</v>
      </c>
      <c r="V12" s="58"/>
      <c r="W12" s="58"/>
      <c r="X12" s="58">
        <f t="shared" si="6"/>
        <v>0</v>
      </c>
      <c r="Y12" s="59" t="e">
        <f t="shared" si="7"/>
        <v>#DIV/0!</v>
      </c>
      <c r="Z12" s="75">
        <f t="shared" si="8"/>
        <v>49</v>
      </c>
      <c r="AA12" s="75">
        <f t="shared" si="8"/>
        <v>15</v>
      </c>
      <c r="AB12" s="58">
        <f t="shared" si="9"/>
        <v>-34</v>
      </c>
      <c r="AC12" s="59">
        <f t="shared" si="10"/>
        <v>30.6122448979592</v>
      </c>
    </row>
    <row r="13" ht="42" customHeight="1" spans="1:29">
      <c r="A13" s="17"/>
      <c r="B13" s="19" t="s">
        <v>413</v>
      </c>
      <c r="C13" s="20"/>
      <c r="D13" s="20"/>
      <c r="E13" s="20"/>
      <c r="F13" s="20"/>
      <c r="G13" s="20"/>
      <c r="H13" s="20"/>
      <c r="I13" s="20"/>
      <c r="J13" s="58"/>
      <c r="K13" s="58"/>
      <c r="L13" s="58">
        <f t="shared" si="0"/>
        <v>0</v>
      </c>
      <c r="M13" s="59" t="e">
        <f t="shared" si="1"/>
        <v>#DIV/0!</v>
      </c>
      <c r="N13" s="58"/>
      <c r="O13" s="58"/>
      <c r="P13" s="58">
        <f t="shared" si="2"/>
        <v>0</v>
      </c>
      <c r="Q13" s="59" t="e">
        <f t="shared" si="3"/>
        <v>#DIV/0!</v>
      </c>
      <c r="R13" s="58"/>
      <c r="S13" s="58"/>
      <c r="T13" s="58">
        <f t="shared" si="4"/>
        <v>0</v>
      </c>
      <c r="U13" s="59" t="e">
        <f t="shared" si="5"/>
        <v>#DIV/0!</v>
      </c>
      <c r="V13" s="58"/>
      <c r="W13" s="58"/>
      <c r="X13" s="58">
        <f t="shared" si="6"/>
        <v>0</v>
      </c>
      <c r="Y13" s="59" t="e">
        <f t="shared" si="7"/>
        <v>#DIV/0!</v>
      </c>
      <c r="Z13" s="75">
        <f t="shared" si="8"/>
        <v>0</v>
      </c>
      <c r="AA13" s="75">
        <f t="shared" si="8"/>
        <v>0</v>
      </c>
      <c r="AB13" s="58">
        <f t="shared" si="9"/>
        <v>0</v>
      </c>
      <c r="AC13" s="59" t="e">
        <f t="shared" si="10"/>
        <v>#DIV/0!</v>
      </c>
    </row>
    <row r="14" ht="37.5" customHeight="1" spans="1:29">
      <c r="A14" s="17"/>
      <c r="B14" s="19" t="s">
        <v>414</v>
      </c>
      <c r="C14" s="20"/>
      <c r="D14" s="20"/>
      <c r="E14" s="20"/>
      <c r="F14" s="20"/>
      <c r="G14" s="20"/>
      <c r="H14" s="20"/>
      <c r="I14" s="20"/>
      <c r="J14" s="58"/>
      <c r="K14" s="58"/>
      <c r="L14" s="58">
        <f t="shared" si="0"/>
        <v>0</v>
      </c>
      <c r="M14" s="59" t="e">
        <f t="shared" si="1"/>
        <v>#DIV/0!</v>
      </c>
      <c r="N14" s="58"/>
      <c r="O14" s="58"/>
      <c r="P14" s="58">
        <f t="shared" si="2"/>
        <v>0</v>
      </c>
      <c r="Q14" s="59" t="e">
        <f t="shared" si="3"/>
        <v>#DIV/0!</v>
      </c>
      <c r="R14" s="58"/>
      <c r="S14" s="58"/>
      <c r="T14" s="58">
        <f t="shared" si="4"/>
        <v>0</v>
      </c>
      <c r="U14" s="59" t="e">
        <f t="shared" si="5"/>
        <v>#DIV/0!</v>
      </c>
      <c r="V14" s="58"/>
      <c r="W14" s="58"/>
      <c r="X14" s="58">
        <f t="shared" si="6"/>
        <v>0</v>
      </c>
      <c r="Y14" s="59" t="e">
        <f t="shared" si="7"/>
        <v>#DIV/0!</v>
      </c>
      <c r="Z14" s="75">
        <f t="shared" si="8"/>
        <v>0</v>
      </c>
      <c r="AA14" s="75">
        <f t="shared" si="8"/>
        <v>0</v>
      </c>
      <c r="AB14" s="58">
        <f t="shared" si="9"/>
        <v>0</v>
      </c>
      <c r="AC14" s="59" t="e">
        <f t="shared" si="10"/>
        <v>#DIV/0!</v>
      </c>
    </row>
    <row r="15" ht="20.1" customHeight="1" spans="1:29">
      <c r="A15" s="17"/>
      <c r="B15" s="18" t="s">
        <v>385</v>
      </c>
      <c r="C15" s="18"/>
      <c r="D15" s="18"/>
      <c r="E15" s="18"/>
      <c r="F15" s="18"/>
      <c r="G15" s="18"/>
      <c r="H15" s="18"/>
      <c r="I15" s="18"/>
      <c r="J15" s="58"/>
      <c r="K15" s="58"/>
      <c r="L15" s="58">
        <f t="shared" si="0"/>
        <v>0</v>
      </c>
      <c r="M15" s="59" t="e">
        <f t="shared" si="1"/>
        <v>#DIV/0!</v>
      </c>
      <c r="N15" s="58"/>
      <c r="O15" s="58"/>
      <c r="P15" s="58">
        <f t="shared" si="2"/>
        <v>0</v>
      </c>
      <c r="Q15" s="59" t="e">
        <f t="shared" si="3"/>
        <v>#DIV/0!</v>
      </c>
      <c r="R15" s="58"/>
      <c r="S15" s="58"/>
      <c r="T15" s="58">
        <f t="shared" si="4"/>
        <v>0</v>
      </c>
      <c r="U15" s="59" t="e">
        <f t="shared" si="5"/>
        <v>#DIV/0!</v>
      </c>
      <c r="V15" s="58"/>
      <c r="W15" s="58"/>
      <c r="X15" s="58">
        <f t="shared" si="6"/>
        <v>0</v>
      </c>
      <c r="Y15" s="59" t="e">
        <f t="shared" si="7"/>
        <v>#DIV/0!</v>
      </c>
      <c r="Z15" s="75">
        <f t="shared" si="8"/>
        <v>0</v>
      </c>
      <c r="AA15" s="75">
        <f t="shared" si="8"/>
        <v>0</v>
      </c>
      <c r="AB15" s="58">
        <f t="shared" si="9"/>
        <v>0</v>
      </c>
      <c r="AC15" s="59" t="e">
        <f t="shared" si="10"/>
        <v>#DIV/0!</v>
      </c>
    </row>
    <row r="16" ht="24.9" customHeight="1" spans="1:29">
      <c r="A16" s="21" t="s">
        <v>164</v>
      </c>
      <c r="B16" s="22"/>
      <c r="C16" s="22"/>
      <c r="D16" s="22"/>
      <c r="E16" s="22"/>
      <c r="F16" s="22"/>
      <c r="G16" s="22"/>
      <c r="H16" s="22"/>
      <c r="I16" s="22"/>
      <c r="J16" s="43">
        <f t="shared" ref="J16:AB16" si="11">SUM(J10:J15)</f>
        <v>0</v>
      </c>
      <c r="K16" s="43">
        <f t="shared" si="11"/>
        <v>0</v>
      </c>
      <c r="L16" s="60">
        <f t="shared" si="11"/>
        <v>0</v>
      </c>
      <c r="M16" s="61" t="e">
        <f t="shared" si="1"/>
        <v>#DIV/0!</v>
      </c>
      <c r="N16" s="43">
        <f t="shared" si="11"/>
        <v>2208</v>
      </c>
      <c r="O16" s="43">
        <f t="shared" si="11"/>
        <v>0</v>
      </c>
      <c r="P16" s="60">
        <f t="shared" si="11"/>
        <v>-2208</v>
      </c>
      <c r="Q16" s="61">
        <f t="shared" si="3"/>
        <v>0</v>
      </c>
      <c r="R16" s="43">
        <f t="shared" si="11"/>
        <v>49</v>
      </c>
      <c r="S16" s="43">
        <f t="shared" si="11"/>
        <v>15</v>
      </c>
      <c r="T16" s="60">
        <f t="shared" si="11"/>
        <v>-34</v>
      </c>
      <c r="U16" s="61">
        <f t="shared" si="5"/>
        <v>30.6122448979592</v>
      </c>
      <c r="V16" s="43">
        <f t="shared" si="11"/>
        <v>0</v>
      </c>
      <c r="W16" s="43">
        <f t="shared" si="11"/>
        <v>0</v>
      </c>
      <c r="X16" s="60">
        <f t="shared" si="11"/>
        <v>0</v>
      </c>
      <c r="Y16" s="61" t="e">
        <f t="shared" si="7"/>
        <v>#DIV/0!</v>
      </c>
      <c r="Z16" s="43">
        <f t="shared" si="11"/>
        <v>2257</v>
      </c>
      <c r="AA16" s="43">
        <f t="shared" si="11"/>
        <v>15</v>
      </c>
      <c r="AB16" s="60">
        <f t="shared" si="11"/>
        <v>-2242</v>
      </c>
      <c r="AC16" s="61">
        <f t="shared" si="10"/>
        <v>0.664599025254763</v>
      </c>
    </row>
    <row r="17" ht="24.9" customHeight="1" spans="1:29">
      <c r="A17" s="19" t="s">
        <v>415</v>
      </c>
      <c r="B17" s="20"/>
      <c r="C17" s="20"/>
      <c r="D17" s="20"/>
      <c r="E17" s="20"/>
      <c r="F17" s="20"/>
      <c r="G17" s="20"/>
      <c r="H17" s="20"/>
      <c r="I17" s="20"/>
      <c r="J17" s="62">
        <f>J16/Z16*100</f>
        <v>0</v>
      </c>
      <c r="K17" s="62">
        <f>K16/AA16*100</f>
        <v>0</v>
      </c>
      <c r="L17" s="63"/>
      <c r="M17" s="63"/>
      <c r="N17" s="62">
        <f>N16/Z16*100</f>
        <v>97.8289765175011</v>
      </c>
      <c r="O17" s="62">
        <f>O16/AA16*100</f>
        <v>0</v>
      </c>
      <c r="P17" s="63"/>
      <c r="Q17" s="63"/>
      <c r="R17" s="62">
        <f>R16/Z16*100</f>
        <v>2.17102348249889</v>
      </c>
      <c r="S17" s="62">
        <f>S16/AA16*100</f>
        <v>100</v>
      </c>
      <c r="T17" s="63"/>
      <c r="U17" s="63"/>
      <c r="V17" s="62">
        <f>V16/Z16*100</f>
        <v>0</v>
      </c>
      <c r="W17" s="62">
        <f>W16/AA16*100</f>
        <v>0</v>
      </c>
      <c r="X17" s="63"/>
      <c r="Y17" s="63"/>
      <c r="Z17" s="62">
        <f>SUM(J17,N17,R17,V17)</f>
        <v>100</v>
      </c>
      <c r="AA17" s="62">
        <f>SUM(K17,O17,S17,W17)</f>
        <v>100</v>
      </c>
      <c r="AB17" s="63"/>
      <c r="AC17" s="63"/>
    </row>
    <row r="18" ht="15" customHeight="1" spans="1:19">
      <c r="A18" s="23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ht="15" customHeight="1" spans="1:19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ht="15" customHeight="1" spans="1:19">
      <c r="A20" s="23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ht="20.25" customHeight="1" spans="1:19">
      <c r="A21" s="23"/>
      <c r="B21" s="23"/>
      <c r="C21" s="25" t="s">
        <v>416</v>
      </c>
      <c r="D21" s="25"/>
      <c r="E21" s="25"/>
      <c r="F21" s="25"/>
      <c r="G21" s="25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ht="21.75" customHeight="1" spans="1:19">
      <c r="A22" s="23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ht="21.75" customHeight="1" spans="1:19">
      <c r="A23" s="23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ht="30" customHeight="1" spans="1:32">
      <c r="A24" s="26" t="s">
        <v>405</v>
      </c>
      <c r="B24" s="27" t="s">
        <v>417</v>
      </c>
      <c r="C24" s="28"/>
      <c r="D24" s="29" t="s">
        <v>418</v>
      </c>
      <c r="E24" s="29"/>
      <c r="F24" s="29" t="s">
        <v>419</v>
      </c>
      <c r="G24" s="29"/>
      <c r="H24" s="29" t="s">
        <v>420</v>
      </c>
      <c r="I24" s="29"/>
      <c r="J24" s="29" t="s">
        <v>421</v>
      </c>
      <c r="K24" s="29"/>
      <c r="L24" s="29" t="s">
        <v>422</v>
      </c>
      <c r="M24" s="29"/>
      <c r="N24" s="29"/>
      <c r="O24" s="29"/>
      <c r="P24" s="29"/>
      <c r="Q24" s="29"/>
      <c r="R24" s="29"/>
      <c r="S24" s="29"/>
      <c r="T24" s="29"/>
      <c r="U24" s="29"/>
      <c r="V24" s="71" t="s">
        <v>423</v>
      </c>
      <c r="W24" s="71"/>
      <c r="X24" s="71"/>
      <c r="Y24" s="71"/>
      <c r="Z24" s="71"/>
      <c r="AA24" s="71" t="s">
        <v>424</v>
      </c>
      <c r="AB24" s="71"/>
      <c r="AC24" s="71"/>
      <c r="AD24" s="71"/>
      <c r="AE24" s="71"/>
      <c r="AF24" s="71"/>
    </row>
    <row r="25" ht="31.5" customHeight="1" spans="1:32">
      <c r="A25" s="26"/>
      <c r="B25" s="30"/>
      <c r="C25" s="31"/>
      <c r="D25" s="29"/>
      <c r="E25" s="29"/>
      <c r="F25" s="29"/>
      <c r="G25" s="29"/>
      <c r="H25" s="29"/>
      <c r="I25" s="29"/>
      <c r="J25" s="29"/>
      <c r="K25" s="29"/>
      <c r="L25" s="29" t="s">
        <v>425</v>
      </c>
      <c r="M25" s="29"/>
      <c r="N25" s="29" t="s">
        <v>426</v>
      </c>
      <c r="O25" s="29"/>
      <c r="P25" s="29" t="s">
        <v>427</v>
      </c>
      <c r="Q25" s="29"/>
      <c r="R25" s="29"/>
      <c r="S25" s="29"/>
      <c r="T25" s="29"/>
      <c r="U25" s="29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</row>
    <row r="26" ht="114.75" customHeight="1" spans="1:32">
      <c r="A26" s="26"/>
      <c r="B26" s="32"/>
      <c r="C26" s="3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 t="s">
        <v>428</v>
      </c>
      <c r="Q26" s="29"/>
      <c r="R26" s="29" t="s">
        <v>429</v>
      </c>
      <c r="S26" s="29"/>
      <c r="T26" s="29" t="s">
        <v>430</v>
      </c>
      <c r="U26" s="29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</row>
    <row r="27" ht="21.75" customHeight="1" spans="1:32">
      <c r="A27" s="26">
        <v>1</v>
      </c>
      <c r="B27" s="34">
        <v>2</v>
      </c>
      <c r="C27" s="35"/>
      <c r="D27" s="29">
        <v>3</v>
      </c>
      <c r="E27" s="29"/>
      <c r="F27" s="29">
        <v>4</v>
      </c>
      <c r="G27" s="29"/>
      <c r="H27" s="29">
        <v>5</v>
      </c>
      <c r="I27" s="29"/>
      <c r="J27" s="29">
        <v>6</v>
      </c>
      <c r="K27" s="29"/>
      <c r="L27" s="34">
        <v>7</v>
      </c>
      <c r="M27" s="35"/>
      <c r="N27" s="34">
        <v>8</v>
      </c>
      <c r="O27" s="35"/>
      <c r="P27" s="29">
        <v>9</v>
      </c>
      <c r="Q27" s="29"/>
      <c r="R27" s="26">
        <v>10</v>
      </c>
      <c r="S27" s="26"/>
      <c r="T27" s="29">
        <v>11</v>
      </c>
      <c r="U27" s="29"/>
      <c r="V27" s="29">
        <v>12</v>
      </c>
      <c r="W27" s="29"/>
      <c r="X27" s="29"/>
      <c r="Y27" s="29"/>
      <c r="Z27" s="29"/>
      <c r="AA27" s="29">
        <v>13</v>
      </c>
      <c r="AB27" s="29"/>
      <c r="AC27" s="29"/>
      <c r="AD27" s="29"/>
      <c r="AE27" s="29"/>
      <c r="AF27" s="29"/>
    </row>
    <row r="28" ht="21.75" customHeight="1" spans="1:32">
      <c r="A28" s="36"/>
      <c r="B28" s="37"/>
      <c r="C28" s="38"/>
      <c r="D28" s="29"/>
      <c r="E28" s="29"/>
      <c r="F28" s="39"/>
      <c r="G28" s="39"/>
      <c r="H28" s="39"/>
      <c r="I28" s="39"/>
      <c r="J28" s="39"/>
      <c r="K28" s="39"/>
      <c r="L28" s="64"/>
      <c r="M28" s="65"/>
      <c r="N28" s="66">
        <f>SUM(P28,R28,T28)</f>
        <v>0</v>
      </c>
      <c r="O28" s="67"/>
      <c r="P28" s="39"/>
      <c r="Q28" s="39"/>
      <c r="R28" s="39"/>
      <c r="S28" s="39"/>
      <c r="T28" s="39"/>
      <c r="U28" s="39"/>
      <c r="V28" s="72"/>
      <c r="W28" s="72"/>
      <c r="X28" s="72"/>
      <c r="Y28" s="72"/>
      <c r="Z28" s="72"/>
      <c r="AA28" s="76"/>
      <c r="AB28" s="76"/>
      <c r="AC28" s="76"/>
      <c r="AD28" s="76"/>
      <c r="AE28" s="76"/>
      <c r="AF28" s="76"/>
    </row>
    <row r="29" ht="21.75" customHeight="1" spans="1:32">
      <c r="A29" s="36"/>
      <c r="B29" s="37"/>
      <c r="C29" s="38"/>
      <c r="D29" s="29"/>
      <c r="E29" s="29"/>
      <c r="F29" s="39"/>
      <c r="G29" s="39"/>
      <c r="H29" s="39"/>
      <c r="I29" s="39"/>
      <c r="J29" s="39"/>
      <c r="K29" s="39"/>
      <c r="L29" s="64"/>
      <c r="M29" s="65"/>
      <c r="N29" s="66">
        <f t="shared" ref="N29:N34" si="12">SUM(P29,R29,T29)</f>
        <v>0</v>
      </c>
      <c r="O29" s="67"/>
      <c r="P29" s="39"/>
      <c r="Q29" s="39"/>
      <c r="R29" s="39"/>
      <c r="S29" s="39"/>
      <c r="T29" s="39"/>
      <c r="U29" s="39"/>
      <c r="V29" s="72"/>
      <c r="W29" s="72"/>
      <c r="X29" s="72"/>
      <c r="Y29" s="72"/>
      <c r="Z29" s="72"/>
      <c r="AA29" s="76"/>
      <c r="AB29" s="76"/>
      <c r="AC29" s="76"/>
      <c r="AD29" s="76"/>
      <c r="AE29" s="76"/>
      <c r="AF29" s="76"/>
    </row>
    <row r="30" ht="21.75" customHeight="1" spans="1:32">
      <c r="A30" s="36"/>
      <c r="B30" s="37"/>
      <c r="C30" s="38"/>
      <c r="D30" s="29"/>
      <c r="E30" s="29"/>
      <c r="F30" s="39"/>
      <c r="G30" s="39"/>
      <c r="H30" s="39"/>
      <c r="I30" s="39"/>
      <c r="J30" s="39"/>
      <c r="K30" s="39"/>
      <c r="L30" s="64"/>
      <c r="M30" s="65"/>
      <c r="N30" s="66">
        <f t="shared" si="12"/>
        <v>0</v>
      </c>
      <c r="O30" s="67"/>
      <c r="P30" s="39"/>
      <c r="Q30" s="39"/>
      <c r="R30" s="39"/>
      <c r="S30" s="39"/>
      <c r="T30" s="39"/>
      <c r="U30" s="39"/>
      <c r="V30" s="72"/>
      <c r="W30" s="72"/>
      <c r="X30" s="72"/>
      <c r="Y30" s="72"/>
      <c r="Z30" s="72"/>
      <c r="AA30" s="76"/>
      <c r="AB30" s="76"/>
      <c r="AC30" s="76"/>
      <c r="AD30" s="76"/>
      <c r="AE30" s="76"/>
      <c r="AF30" s="76"/>
    </row>
    <row r="31" ht="20.25" customHeight="1" spans="1:32">
      <c r="A31" s="36"/>
      <c r="B31" s="37"/>
      <c r="C31" s="38"/>
      <c r="D31" s="29"/>
      <c r="E31" s="29"/>
      <c r="F31" s="39"/>
      <c r="G31" s="39"/>
      <c r="H31" s="39"/>
      <c r="I31" s="39"/>
      <c r="J31" s="39"/>
      <c r="K31" s="39"/>
      <c r="L31" s="64"/>
      <c r="M31" s="65"/>
      <c r="N31" s="66">
        <f t="shared" si="12"/>
        <v>0</v>
      </c>
      <c r="O31" s="67"/>
      <c r="P31" s="39"/>
      <c r="Q31" s="39"/>
      <c r="R31" s="39"/>
      <c r="S31" s="39"/>
      <c r="T31" s="39"/>
      <c r="U31" s="39"/>
      <c r="V31" s="72"/>
      <c r="W31" s="72"/>
      <c r="X31" s="72"/>
      <c r="Y31" s="72"/>
      <c r="Z31" s="72"/>
      <c r="AA31" s="76"/>
      <c r="AB31" s="76"/>
      <c r="AC31" s="76"/>
      <c r="AD31" s="76"/>
      <c r="AE31" s="76"/>
      <c r="AF31" s="76"/>
    </row>
    <row r="32" ht="20.25" customHeight="1" spans="1:32">
      <c r="A32" s="36"/>
      <c r="B32" s="37"/>
      <c r="C32" s="38"/>
      <c r="D32" s="29"/>
      <c r="E32" s="29"/>
      <c r="F32" s="39"/>
      <c r="G32" s="39"/>
      <c r="H32" s="39"/>
      <c r="I32" s="39"/>
      <c r="J32" s="39"/>
      <c r="K32" s="39"/>
      <c r="L32" s="64"/>
      <c r="M32" s="65"/>
      <c r="N32" s="66">
        <f t="shared" si="12"/>
        <v>0</v>
      </c>
      <c r="O32" s="67"/>
      <c r="P32" s="39"/>
      <c r="Q32" s="39"/>
      <c r="R32" s="39"/>
      <c r="S32" s="39"/>
      <c r="T32" s="39"/>
      <c r="U32" s="39"/>
      <c r="V32" s="72"/>
      <c r="W32" s="72"/>
      <c r="X32" s="72"/>
      <c r="Y32" s="72"/>
      <c r="Z32" s="72"/>
      <c r="AA32" s="76"/>
      <c r="AB32" s="76"/>
      <c r="AC32" s="76"/>
      <c r="AD32" s="76"/>
      <c r="AE32" s="76"/>
      <c r="AF32" s="76"/>
    </row>
    <row r="33" ht="20.25" customHeight="1" spans="1:32">
      <c r="A33" s="36"/>
      <c r="B33" s="37"/>
      <c r="C33" s="38"/>
      <c r="D33" s="29"/>
      <c r="E33" s="29"/>
      <c r="F33" s="39"/>
      <c r="G33" s="39"/>
      <c r="H33" s="39"/>
      <c r="I33" s="39"/>
      <c r="J33" s="39"/>
      <c r="K33" s="39"/>
      <c r="L33" s="64"/>
      <c r="M33" s="65"/>
      <c r="N33" s="66">
        <f t="shared" si="12"/>
        <v>0</v>
      </c>
      <c r="O33" s="67"/>
      <c r="P33" s="39"/>
      <c r="Q33" s="39"/>
      <c r="R33" s="39"/>
      <c r="S33" s="39"/>
      <c r="T33" s="39"/>
      <c r="U33" s="39"/>
      <c r="V33" s="72"/>
      <c r="W33" s="72"/>
      <c r="X33" s="72"/>
      <c r="Y33" s="72"/>
      <c r="Z33" s="72"/>
      <c r="AA33" s="76"/>
      <c r="AB33" s="76"/>
      <c r="AC33" s="76"/>
      <c r="AD33" s="76"/>
      <c r="AE33" s="76"/>
      <c r="AF33" s="76"/>
    </row>
    <row r="34" ht="20.25" customHeight="1" spans="1:32">
      <c r="A34" s="36"/>
      <c r="B34" s="37"/>
      <c r="C34" s="38"/>
      <c r="D34" s="29"/>
      <c r="E34" s="29"/>
      <c r="F34" s="39"/>
      <c r="G34" s="39"/>
      <c r="H34" s="39"/>
      <c r="I34" s="39"/>
      <c r="J34" s="39"/>
      <c r="K34" s="39"/>
      <c r="L34" s="64"/>
      <c r="M34" s="65"/>
      <c r="N34" s="66">
        <f t="shared" si="12"/>
        <v>0</v>
      </c>
      <c r="O34" s="67"/>
      <c r="P34" s="39"/>
      <c r="Q34" s="39"/>
      <c r="R34" s="39"/>
      <c r="S34" s="39"/>
      <c r="T34" s="39"/>
      <c r="U34" s="39"/>
      <c r="V34" s="72"/>
      <c r="W34" s="72"/>
      <c r="X34" s="72"/>
      <c r="Y34" s="72"/>
      <c r="Z34" s="72"/>
      <c r="AA34" s="76"/>
      <c r="AB34" s="76"/>
      <c r="AC34" s="76"/>
      <c r="AD34" s="76"/>
      <c r="AE34" s="76"/>
      <c r="AF34" s="76"/>
    </row>
    <row r="35" ht="20.25" customHeight="1" spans="1:32">
      <c r="A35" s="40" t="s">
        <v>164</v>
      </c>
      <c r="B35" s="41"/>
      <c r="C35" s="41"/>
      <c r="D35" s="41"/>
      <c r="E35" s="42"/>
      <c r="F35" s="43">
        <f>SUM(F28:F34)</f>
        <v>0</v>
      </c>
      <c r="G35" s="43"/>
      <c r="H35" s="43">
        <f>SUM(H28:H34)</f>
        <v>0</v>
      </c>
      <c r="I35" s="43"/>
      <c r="J35" s="43">
        <f>SUM(J28:J34)</f>
        <v>0</v>
      </c>
      <c r="K35" s="43"/>
      <c r="L35" s="43">
        <f>SUM(L28:L34)</f>
        <v>0</v>
      </c>
      <c r="M35" s="43"/>
      <c r="N35" s="43">
        <f>SUM(N28:N34)</f>
        <v>0</v>
      </c>
      <c r="O35" s="43"/>
      <c r="P35" s="43">
        <f>SUM(P28:P34)</f>
        <v>0</v>
      </c>
      <c r="Q35" s="43"/>
      <c r="R35" s="43">
        <f>SUM(R28:R34)</f>
        <v>0</v>
      </c>
      <c r="S35" s="43"/>
      <c r="T35" s="43">
        <f>SUM(T28:T34)</f>
        <v>0</v>
      </c>
      <c r="U35" s="43"/>
      <c r="V35" s="73"/>
      <c r="W35" s="73"/>
      <c r="X35" s="73"/>
      <c r="Y35" s="73"/>
      <c r="Z35" s="73"/>
      <c r="AA35" s="77"/>
      <c r="AB35" s="77"/>
      <c r="AC35" s="77"/>
      <c r="AD35" s="77"/>
      <c r="AE35" s="77"/>
      <c r="AF35" s="77"/>
    </row>
    <row r="36" ht="20.25" customHeight="1" spans="1:19">
      <c r="A36" s="23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ht="20.25" customHeight="1" spans="1:19">
      <c r="A37" s="23"/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ht="20.25" customHeight="1" spans="1:19">
      <c r="A38" s="23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ht="15" customHeight="1" spans="1:24">
      <c r="A39" s="23"/>
      <c r="B39" s="1" t="s">
        <v>137</v>
      </c>
      <c r="C39" s="1"/>
      <c r="D39" s="1"/>
      <c r="E39" s="1"/>
      <c r="F39" s="1"/>
      <c r="G39" s="1"/>
      <c r="H39" s="24"/>
      <c r="I39" s="24"/>
      <c r="J39" s="68" t="s">
        <v>431</v>
      </c>
      <c r="K39" s="68"/>
      <c r="L39" s="68"/>
      <c r="M39" s="68"/>
      <c r="N39" s="68"/>
      <c r="O39" s="24"/>
      <c r="P39" s="24"/>
      <c r="Q39" s="24"/>
      <c r="R39" s="24"/>
      <c r="S39" s="24"/>
      <c r="T39" s="5" t="s">
        <v>139</v>
      </c>
      <c r="U39" s="5"/>
      <c r="V39" s="5"/>
      <c r="W39" s="5"/>
      <c r="X39" s="5"/>
    </row>
    <row r="40" s="2" customFormat="1" spans="8:19">
      <c r="H40" s="1"/>
      <c r="I40" s="1"/>
      <c r="J40" s="2" t="s">
        <v>140</v>
      </c>
      <c r="S40" s="4"/>
    </row>
    <row r="41" s="3" customFormat="1" ht="16.5" customHeight="1" spans="3:24">
      <c r="C41" s="44"/>
      <c r="D41" s="45"/>
      <c r="E41" s="45"/>
      <c r="F41" s="46"/>
      <c r="G41" s="46"/>
      <c r="H41" s="46"/>
      <c r="I41" s="46"/>
      <c r="J41" s="46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="2" customFormat="1" spans="6:24">
      <c r="F42" s="5"/>
      <c r="G42" s="5"/>
      <c r="H42" s="5"/>
      <c r="I42" s="5"/>
      <c r="N42" s="5"/>
      <c r="O42" s="5"/>
      <c r="P42" s="5"/>
      <c r="Q42" s="5"/>
      <c r="U42" s="5"/>
      <c r="V42" s="5"/>
      <c r="W42" s="5"/>
      <c r="X42" s="5"/>
    </row>
    <row r="43" spans="3:19">
      <c r="C43" s="47"/>
      <c r="D43" s="47"/>
      <c r="E43" s="47"/>
      <c r="F43" s="47"/>
      <c r="G43" s="47"/>
      <c r="H43" s="47"/>
      <c r="I43" s="69"/>
      <c r="J43" s="69"/>
      <c r="K43" s="69"/>
      <c r="L43" s="69"/>
      <c r="M43" s="69"/>
      <c r="N43" s="69"/>
      <c r="O43" s="69"/>
      <c r="P43" s="69"/>
      <c r="Q43" s="69"/>
      <c r="R43" s="47"/>
      <c r="S43" s="47"/>
    </row>
    <row r="44" spans="3:19"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3:19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3:3">
      <c r="C46" s="48"/>
    </row>
    <row r="49" spans="3:3">
      <c r="C49" s="49"/>
    </row>
    <row r="50" spans="3:3">
      <c r="C50" s="49"/>
    </row>
    <row r="51" spans="3:3">
      <c r="C51" s="49"/>
    </row>
    <row r="52" spans="3:3">
      <c r="C52" s="49"/>
    </row>
    <row r="53" spans="3:3">
      <c r="C53" s="49"/>
    </row>
    <row r="54" spans="3:3">
      <c r="C54" s="49"/>
    </row>
    <row r="55" spans="3:3">
      <c r="C55" s="49"/>
    </row>
  </sheetData>
  <mergeCells count="166">
    <mergeCell ref="W5:Y5"/>
    <mergeCell ref="AA5:AC5"/>
    <mergeCell ref="J6:M6"/>
    <mergeCell ref="N6:Q6"/>
    <mergeCell ref="R6:U6"/>
    <mergeCell ref="V6:Y6"/>
    <mergeCell ref="Z6:AC6"/>
    <mergeCell ref="B9:I9"/>
    <mergeCell ref="B10:I10"/>
    <mergeCell ref="B11:I11"/>
    <mergeCell ref="B12:I12"/>
    <mergeCell ref="B13:I13"/>
    <mergeCell ref="B14:I14"/>
    <mergeCell ref="B15:I15"/>
    <mergeCell ref="A16:I16"/>
    <mergeCell ref="A17:I17"/>
    <mergeCell ref="L24:U24"/>
    <mergeCell ref="P25:U25"/>
    <mergeCell ref="P26:Q26"/>
    <mergeCell ref="R26:S26"/>
    <mergeCell ref="T26:U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Z27"/>
    <mergeCell ref="AA27:AF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Z28"/>
    <mergeCell ref="AA28:AF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Z29"/>
    <mergeCell ref="AA29:AF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Z30"/>
    <mergeCell ref="AA30:AF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Z31"/>
    <mergeCell ref="AA31:AF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Z32"/>
    <mergeCell ref="AA32:AF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Z33"/>
    <mergeCell ref="AA33:AF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Z34"/>
    <mergeCell ref="AA34:AF34"/>
    <mergeCell ref="A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Z35"/>
    <mergeCell ref="AA35:AF35"/>
    <mergeCell ref="B39:G39"/>
    <mergeCell ref="J39:N39"/>
    <mergeCell ref="T39:X39"/>
    <mergeCell ref="B40:G40"/>
    <mergeCell ref="J40:N40"/>
    <mergeCell ref="T40:X40"/>
    <mergeCell ref="A6:A8"/>
    <mergeCell ref="A24:A26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B24:C26"/>
    <mergeCell ref="D24:E26"/>
    <mergeCell ref="F24:G26"/>
    <mergeCell ref="H24:I26"/>
    <mergeCell ref="J24:K26"/>
    <mergeCell ref="V24:Z26"/>
    <mergeCell ref="AA24:AF26"/>
    <mergeCell ref="L25:M26"/>
    <mergeCell ref="N25:O26"/>
    <mergeCell ref="B6:I8"/>
  </mergeCells>
  <pageMargins left="0.78740157480315" right="0.078740157480315" top="0.78740157480315" bottom="0.78740157480315" header="0.31496062992126" footer="0.31496062992126"/>
  <pageSetup paperSize="9" scale="31" orientation="landscape"/>
  <headerFooter alignWithMargins="0">
    <oddHeader>&amp;R&amp;"Times New Roman,звичайний"&amp;14Продовження додатка 3
Таблиця 6</oddHeader>
  </headerFooter>
  <ignoredErrors>
    <ignoredError sqref="Q16 X16:AA16 T16:U16" formula="1"/>
    <ignoredError sqref="V16:W16 Z16:AA16 R16:S16 M16:N16" evalError="1" formula="1" formulaRange="1"/>
    <ignoredError sqref="AB17:AC17 J16" formulaRange="1"/>
    <ignoredError sqref="T17:V17 P17:R17 J17 L17:N17 X17:Y17" evalError="1" formulaRange="1"/>
    <ignoredError sqref="Y15:Y16 Y10:Y12 Q15:Q16 U15:U16 U10:U12 Q10:Q12 M10:M12 M15 J17:S17 W17:AA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ME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Наташа</cp:lastModifiedBy>
  <dcterms:created xsi:type="dcterms:W3CDTF">2003-03-13T16:00:00Z</dcterms:created>
  <cp:lastPrinted>2024-11-25T14:07:00Z</cp:lastPrinted>
  <dcterms:modified xsi:type="dcterms:W3CDTF">2025-01-31T08:26:52Z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AB35E5A5F8724A7C87FDA7158224BDBD_12</vt:lpwstr>
  </property>
  <property fmtid="{D5CDD505-2E9C-101B-9397-08002B2CF9AE}" pid="3" name="KSOProductBuildVer">
    <vt:lpwstr>1049-12.2.0.19805</vt:lpwstr>
  </property>
</Properties>
</file>